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yszard\OneDrive\Pulpit\senat\"/>
    </mc:Choice>
  </mc:AlternateContent>
  <xr:revisionPtr revIDLastSave="0" documentId="8_{FF93D3EF-ECF2-42B5-9837-712005EF37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cjonarne" sheetId="1" r:id="rId1"/>
    <sheet name="niestacjonar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K40" i="1"/>
  <c r="L40" i="1"/>
  <c r="M40" i="1"/>
  <c r="J18" i="1"/>
  <c r="K18" i="1"/>
  <c r="L18" i="1"/>
  <c r="M18" i="1"/>
  <c r="N18" i="1"/>
  <c r="I50" i="2"/>
  <c r="J50" i="2"/>
  <c r="K50" i="2"/>
  <c r="U50" i="2" s="1"/>
  <c r="V50" i="2" s="1"/>
  <c r="N50" i="2"/>
  <c r="Q50" i="2"/>
  <c r="T50" i="2"/>
  <c r="F50" i="2"/>
  <c r="L43" i="2"/>
  <c r="R50" i="1"/>
  <c r="S50" i="1"/>
  <c r="T50" i="1"/>
  <c r="P50" i="1"/>
  <c r="Q50" i="1"/>
  <c r="K50" i="1"/>
  <c r="L50" i="1"/>
  <c r="M50" i="1"/>
  <c r="N50" i="1"/>
  <c r="J50" i="1"/>
  <c r="I50" i="1"/>
  <c r="O50" i="1"/>
  <c r="C44" i="1"/>
  <c r="M91" i="2"/>
  <c r="D91" i="2"/>
  <c r="P72" i="2"/>
  <c r="D72" i="2"/>
  <c r="O72" i="2"/>
  <c r="C72" i="2" s="1"/>
  <c r="E72" i="2" s="1"/>
  <c r="L10" i="2"/>
  <c r="L18" i="2" s="1"/>
  <c r="M10" i="2"/>
  <c r="D10" i="2"/>
  <c r="I11" i="2"/>
  <c r="J11" i="2"/>
  <c r="D11" i="2" s="1"/>
  <c r="E11" i="2" s="1"/>
  <c r="O13" i="2"/>
  <c r="C13" i="2"/>
  <c r="P13" i="2"/>
  <c r="P18" i="2" s="1"/>
  <c r="D13" i="2"/>
  <c r="I14" i="2"/>
  <c r="I18" i="2" s="1"/>
  <c r="J14" i="2"/>
  <c r="L15" i="2"/>
  <c r="C15" i="2" s="1"/>
  <c r="E15" i="2" s="1"/>
  <c r="M15" i="2"/>
  <c r="D15" i="2" s="1"/>
  <c r="D17" i="2"/>
  <c r="R18" i="2"/>
  <c r="K18" i="2"/>
  <c r="N18" i="2"/>
  <c r="Q18" i="2"/>
  <c r="S18" i="2"/>
  <c r="T18" i="2"/>
  <c r="T75" i="2" s="1"/>
  <c r="I21" i="2"/>
  <c r="C21" i="2"/>
  <c r="J21" i="2"/>
  <c r="D21" i="2"/>
  <c r="O22" i="2"/>
  <c r="C22" i="2"/>
  <c r="P22" i="2"/>
  <c r="D22" i="2" s="1"/>
  <c r="I23" i="2"/>
  <c r="C23" i="2"/>
  <c r="J23" i="2"/>
  <c r="J40" i="2" s="1"/>
  <c r="D23" i="2"/>
  <c r="O24" i="2"/>
  <c r="P24" i="2"/>
  <c r="R25" i="2"/>
  <c r="S25" i="2"/>
  <c r="D25" i="2"/>
  <c r="I26" i="2"/>
  <c r="C26" i="2" s="1"/>
  <c r="J26" i="2"/>
  <c r="D26" i="2" s="1"/>
  <c r="E26" i="2" s="1"/>
  <c r="O27" i="2"/>
  <c r="O40" i="2" s="1"/>
  <c r="P27" i="2"/>
  <c r="D27" i="2"/>
  <c r="R28" i="2"/>
  <c r="C28" i="2"/>
  <c r="E28" i="2" s="1"/>
  <c r="W28" i="2" s="1"/>
  <c r="X28" i="2" s="1"/>
  <c r="G28" i="2" s="1"/>
  <c r="S28" i="2"/>
  <c r="D28" i="2"/>
  <c r="I29" i="2"/>
  <c r="C29" i="2" s="1"/>
  <c r="E29" i="2" s="1"/>
  <c r="J29" i="2"/>
  <c r="D29" i="2"/>
  <c r="I30" i="2"/>
  <c r="C30" i="2"/>
  <c r="E30" i="2" s="1"/>
  <c r="W30" i="2" s="1"/>
  <c r="J30" i="2"/>
  <c r="L31" i="2"/>
  <c r="M31" i="2"/>
  <c r="I32" i="2"/>
  <c r="C32" i="2"/>
  <c r="J32" i="2"/>
  <c r="D32" i="2" s="1"/>
  <c r="E32" i="2" s="1"/>
  <c r="I33" i="2"/>
  <c r="C33" i="2" s="1"/>
  <c r="E33" i="2" s="1"/>
  <c r="O34" i="2"/>
  <c r="C34" i="2"/>
  <c r="E34" i="2" s="1"/>
  <c r="W34" i="2" s="1"/>
  <c r="P34" i="2"/>
  <c r="D34" i="2"/>
  <c r="R35" i="2"/>
  <c r="C35" i="2"/>
  <c r="S35" i="2"/>
  <c r="D35" i="2"/>
  <c r="M38" i="2"/>
  <c r="D38" i="2" s="1"/>
  <c r="E38" i="2" s="1"/>
  <c r="D39" i="2"/>
  <c r="K40" i="2"/>
  <c r="K75" i="2" s="1"/>
  <c r="N40" i="2"/>
  <c r="Q40" i="2"/>
  <c r="T40" i="2"/>
  <c r="C43" i="2"/>
  <c r="J43" i="2"/>
  <c r="J44" i="2" s="1"/>
  <c r="M43" i="2"/>
  <c r="M44" i="2"/>
  <c r="I44" i="2"/>
  <c r="K44" i="2"/>
  <c r="L44" i="2"/>
  <c r="N44" i="2"/>
  <c r="O44" i="2"/>
  <c r="P44" i="2"/>
  <c r="Q44" i="2"/>
  <c r="R44" i="2"/>
  <c r="S44" i="2"/>
  <c r="T44" i="2"/>
  <c r="C47" i="2"/>
  <c r="M47" i="2"/>
  <c r="D47" i="2" s="1"/>
  <c r="E47" i="2" s="1"/>
  <c r="P47" i="2"/>
  <c r="O48" i="2"/>
  <c r="O50" i="2"/>
  <c r="P48" i="2"/>
  <c r="D48" i="2" s="1"/>
  <c r="R48" i="2"/>
  <c r="R50" i="2" s="1"/>
  <c r="S48" i="2"/>
  <c r="S50" i="2" s="1"/>
  <c r="L49" i="2"/>
  <c r="M49" i="2"/>
  <c r="D49" i="2" s="1"/>
  <c r="P49" i="2"/>
  <c r="S49" i="2"/>
  <c r="D53" i="2"/>
  <c r="I53" i="2"/>
  <c r="C53" i="2"/>
  <c r="I54" i="2"/>
  <c r="C54" i="2"/>
  <c r="J54" i="2"/>
  <c r="C55" i="2"/>
  <c r="E55" i="2" s="1"/>
  <c r="W55" i="2" s="1"/>
  <c r="D55" i="2"/>
  <c r="C56" i="2"/>
  <c r="D56" i="2"/>
  <c r="F57" i="2"/>
  <c r="K57" i="2"/>
  <c r="L57" i="2"/>
  <c r="N57" i="2"/>
  <c r="O57" i="2"/>
  <c r="P57" i="2"/>
  <c r="Q57" i="2"/>
  <c r="U57" i="2" s="1"/>
  <c r="V57" i="2" s="1"/>
  <c r="R57" i="2"/>
  <c r="S57" i="2"/>
  <c r="T57" i="2"/>
  <c r="D61" i="2"/>
  <c r="L61" i="2"/>
  <c r="C61" i="2"/>
  <c r="D62" i="2"/>
  <c r="O62" i="2"/>
  <c r="C62" i="2"/>
  <c r="E62" i="2"/>
  <c r="L63" i="2"/>
  <c r="L74" i="2" s="1"/>
  <c r="C63" i="2"/>
  <c r="E63" i="2" s="1"/>
  <c r="M63" i="2"/>
  <c r="D64" i="2"/>
  <c r="E64" i="2" s="1"/>
  <c r="O65" i="2"/>
  <c r="C65" i="2"/>
  <c r="P65" i="2"/>
  <c r="D65" i="2"/>
  <c r="L66" i="2"/>
  <c r="C66" i="2" s="1"/>
  <c r="M66" i="2"/>
  <c r="D66" i="2"/>
  <c r="O67" i="2"/>
  <c r="O74" i="2" s="1"/>
  <c r="P67" i="2"/>
  <c r="D67" i="2"/>
  <c r="R68" i="2"/>
  <c r="C68" i="2"/>
  <c r="S68" i="2"/>
  <c r="D68" i="2"/>
  <c r="O69" i="2"/>
  <c r="C69" i="2" s="1"/>
  <c r="P69" i="2"/>
  <c r="D69" i="2" s="1"/>
  <c r="E69" i="2" s="1"/>
  <c r="R70" i="2"/>
  <c r="R74" i="2" s="1"/>
  <c r="C70" i="2"/>
  <c r="S70" i="2"/>
  <c r="D70" i="2"/>
  <c r="R71" i="2"/>
  <c r="C71" i="2"/>
  <c r="S71" i="2"/>
  <c r="D71" i="2"/>
  <c r="L73" i="2"/>
  <c r="C73" i="2" s="1"/>
  <c r="E73" i="2" s="1"/>
  <c r="M73" i="2"/>
  <c r="D73" i="2"/>
  <c r="I74" i="2"/>
  <c r="J74" i="2"/>
  <c r="K74" i="2"/>
  <c r="N74" i="2"/>
  <c r="Q74" i="2"/>
  <c r="T74" i="2"/>
  <c r="O80" i="2"/>
  <c r="P80" i="2"/>
  <c r="D80" i="2"/>
  <c r="E80" i="2" s="1"/>
  <c r="L81" i="2"/>
  <c r="C81" i="2"/>
  <c r="M81" i="2"/>
  <c r="D81" i="2" s="1"/>
  <c r="E81" i="2" s="1"/>
  <c r="R82" i="2"/>
  <c r="S82" i="2"/>
  <c r="D82" i="2" s="1"/>
  <c r="O83" i="2"/>
  <c r="C83" i="2" s="1"/>
  <c r="P83" i="2"/>
  <c r="D83" i="2"/>
  <c r="L84" i="2"/>
  <c r="C84" i="2"/>
  <c r="M84" i="2"/>
  <c r="D84" i="2"/>
  <c r="R85" i="2"/>
  <c r="C85" i="2" s="1"/>
  <c r="S85" i="2"/>
  <c r="O87" i="2"/>
  <c r="C87" i="2" s="1"/>
  <c r="P87" i="2"/>
  <c r="D87" i="2" s="1"/>
  <c r="C88" i="2"/>
  <c r="E88" i="2" s="1"/>
  <c r="D88" i="2"/>
  <c r="R89" i="2"/>
  <c r="C89" i="2"/>
  <c r="S89" i="2"/>
  <c r="D89" i="2" s="1"/>
  <c r="L91" i="2"/>
  <c r="C91" i="2" s="1"/>
  <c r="E91" i="2" s="1"/>
  <c r="W91" i="2" s="1"/>
  <c r="R92" i="2"/>
  <c r="C92" i="2" s="1"/>
  <c r="S92" i="2"/>
  <c r="D92" i="2" s="1"/>
  <c r="D93" i="2"/>
  <c r="O93" i="2"/>
  <c r="C93" i="2" s="1"/>
  <c r="E93" i="2" s="1"/>
  <c r="I94" i="2"/>
  <c r="J94" i="2"/>
  <c r="K94" i="2"/>
  <c r="N94" i="2"/>
  <c r="N95" i="2" s="1"/>
  <c r="Q94" i="2"/>
  <c r="T94" i="2"/>
  <c r="T95" i="2" s="1"/>
  <c r="C69" i="1"/>
  <c r="D69" i="1"/>
  <c r="E17" i="2"/>
  <c r="C49" i="2"/>
  <c r="L50" i="2"/>
  <c r="E61" i="2"/>
  <c r="W61" i="2" s="1"/>
  <c r="M57" i="2"/>
  <c r="E39" i="2"/>
  <c r="O18" i="2"/>
  <c r="E13" i="2"/>
  <c r="M94" i="2"/>
  <c r="E65" i="2"/>
  <c r="I57" i="2"/>
  <c r="E36" i="2"/>
  <c r="C25" i="2"/>
  <c r="E25" i="2"/>
  <c r="R40" i="2"/>
  <c r="D63" i="2"/>
  <c r="M74" i="2"/>
  <c r="D31" i="2"/>
  <c r="M40" i="2"/>
  <c r="C24" i="2"/>
  <c r="E12" i="2"/>
  <c r="E92" i="2"/>
  <c r="E86" i="2"/>
  <c r="W86" i="2" s="1"/>
  <c r="S74" i="2"/>
  <c r="E68" i="2"/>
  <c r="E37" i="2"/>
  <c r="E35" i="2"/>
  <c r="E83" i="2"/>
  <c r="W83" i="2" s="1"/>
  <c r="S40" i="2"/>
  <c r="D43" i="2"/>
  <c r="E90" i="2"/>
  <c r="E71" i="2"/>
  <c r="E21" i="2"/>
  <c r="E22" i="2"/>
  <c r="P94" i="2"/>
  <c r="L94" i="2"/>
  <c r="D85" i="2"/>
  <c r="C80" i="2"/>
  <c r="P74" i="2"/>
  <c r="D30" i="2"/>
  <c r="V73" i="2"/>
  <c r="X73" i="2" s="1"/>
  <c r="G73" i="2" s="1"/>
  <c r="H73" i="2" s="1"/>
  <c r="U72" i="2"/>
  <c r="V72" i="2" s="1"/>
  <c r="U71" i="2"/>
  <c r="V71" i="2" s="1"/>
  <c r="V70" i="2"/>
  <c r="U69" i="2"/>
  <c r="V69" i="2"/>
  <c r="U68" i="2"/>
  <c r="V68" i="2"/>
  <c r="U67" i="2"/>
  <c r="V67" i="2" s="1"/>
  <c r="U66" i="2"/>
  <c r="V66" i="2" s="1"/>
  <c r="U65" i="2"/>
  <c r="V65" i="2"/>
  <c r="U64" i="2"/>
  <c r="V64" i="2"/>
  <c r="U63" i="2"/>
  <c r="V63" i="2"/>
  <c r="U62" i="2"/>
  <c r="V62" i="2"/>
  <c r="U61" i="2"/>
  <c r="V61" i="2" s="1"/>
  <c r="X61" i="2" s="1"/>
  <c r="G61" i="2" s="1"/>
  <c r="U73" i="1"/>
  <c r="V73" i="1"/>
  <c r="C73" i="1"/>
  <c r="E73" i="1" s="1"/>
  <c r="U72" i="1"/>
  <c r="V72" i="1"/>
  <c r="D72" i="1"/>
  <c r="C72" i="1"/>
  <c r="U71" i="1"/>
  <c r="V71" i="1"/>
  <c r="C71" i="1"/>
  <c r="U70" i="1"/>
  <c r="V70" i="1"/>
  <c r="X70" i="1" s="1"/>
  <c r="U69" i="1"/>
  <c r="V69" i="1" s="1"/>
  <c r="U68" i="1"/>
  <c r="V68" i="1" s="1"/>
  <c r="D68" i="1"/>
  <c r="E68" i="1" s="1"/>
  <c r="C68" i="1"/>
  <c r="U67" i="1"/>
  <c r="V67" i="1" s="1"/>
  <c r="D67" i="1"/>
  <c r="C67" i="1"/>
  <c r="U66" i="1"/>
  <c r="V66" i="1"/>
  <c r="C66" i="1"/>
  <c r="E66" i="1" s="1"/>
  <c r="U65" i="1"/>
  <c r="V65" i="1"/>
  <c r="X65" i="1" s="1"/>
  <c r="G65" i="1" s="1"/>
  <c r="C65" i="1"/>
  <c r="E65" i="1"/>
  <c r="W65" i="1" s="1"/>
  <c r="U64" i="1"/>
  <c r="V64" i="1"/>
  <c r="D64" i="1"/>
  <c r="E64" i="1"/>
  <c r="U63" i="1"/>
  <c r="V63" i="1" s="1"/>
  <c r="D63" i="1"/>
  <c r="D74" i="1" s="1"/>
  <c r="C63" i="1"/>
  <c r="U62" i="1"/>
  <c r="V62" i="1" s="1"/>
  <c r="X62" i="1" s="1"/>
  <c r="G62" i="1" s="1"/>
  <c r="D62" i="1"/>
  <c r="C62" i="1"/>
  <c r="E62" i="1" s="1"/>
  <c r="W62" i="1" s="1"/>
  <c r="U61" i="1"/>
  <c r="V61" i="1"/>
  <c r="D61" i="1"/>
  <c r="C61" i="1"/>
  <c r="E61" i="1" s="1"/>
  <c r="W61" i="1" s="1"/>
  <c r="X61" i="1" s="1"/>
  <c r="G61" i="1" s="1"/>
  <c r="D50" i="2"/>
  <c r="E49" i="2"/>
  <c r="E67" i="1"/>
  <c r="W67" i="1" s="1"/>
  <c r="X67" i="1" s="1"/>
  <c r="G67" i="1" s="1"/>
  <c r="H67" i="1" s="1"/>
  <c r="D44" i="2"/>
  <c r="E72" i="1"/>
  <c r="W72" i="1" s="1"/>
  <c r="X72" i="1"/>
  <c r="G72" i="1" s="1"/>
  <c r="H72" i="1" s="1"/>
  <c r="E69" i="1"/>
  <c r="H61" i="1"/>
  <c r="W73" i="2"/>
  <c r="W71" i="2"/>
  <c r="X71" i="2" s="1"/>
  <c r="G71" i="2" s="1"/>
  <c r="H71" i="2" s="1"/>
  <c r="W63" i="2"/>
  <c r="X63" i="2" s="1"/>
  <c r="G63" i="2" s="1"/>
  <c r="W65" i="2"/>
  <c r="W62" i="2"/>
  <c r="X62" i="2" s="1"/>
  <c r="G62" i="2" s="1"/>
  <c r="W70" i="1"/>
  <c r="W71" i="1"/>
  <c r="X71" i="1" s="1"/>
  <c r="G71" i="1" s="1"/>
  <c r="H71" i="1" s="1"/>
  <c r="W64" i="1"/>
  <c r="X64" i="1" s="1"/>
  <c r="G64" i="1" s="1"/>
  <c r="H64" i="1" s="1"/>
  <c r="U93" i="2"/>
  <c r="V93" i="2"/>
  <c r="U92" i="2"/>
  <c r="V92" i="2"/>
  <c r="U91" i="2"/>
  <c r="V91" i="2" s="1"/>
  <c r="X91" i="2" s="1"/>
  <c r="G91" i="2" s="1"/>
  <c r="H91" i="2" s="1"/>
  <c r="U90" i="2"/>
  <c r="V90" i="2" s="1"/>
  <c r="X90" i="2" s="1"/>
  <c r="G90" i="2" s="1"/>
  <c r="W90" i="2"/>
  <c r="U89" i="2"/>
  <c r="V89" i="2"/>
  <c r="U88" i="2"/>
  <c r="V88" i="2"/>
  <c r="U87" i="2"/>
  <c r="V87" i="2" s="1"/>
  <c r="U86" i="2"/>
  <c r="V86" i="2"/>
  <c r="X86" i="2" s="1"/>
  <c r="G86" i="2" s="1"/>
  <c r="U85" i="2"/>
  <c r="V85" i="2"/>
  <c r="U84" i="2"/>
  <c r="V84" i="2"/>
  <c r="U83" i="2"/>
  <c r="V83" i="2"/>
  <c r="U82" i="2"/>
  <c r="V82" i="2"/>
  <c r="U81" i="2"/>
  <c r="V81" i="2" s="1"/>
  <c r="U80" i="2"/>
  <c r="V80" i="2"/>
  <c r="W56" i="2"/>
  <c r="X56" i="2" s="1"/>
  <c r="G56" i="2" s="1"/>
  <c r="H56" i="2" s="1"/>
  <c r="U56" i="2"/>
  <c r="V56" i="2" s="1"/>
  <c r="U55" i="2"/>
  <c r="V55" i="2" s="1"/>
  <c r="X55" i="2" s="1"/>
  <c r="G55" i="2" s="1"/>
  <c r="U54" i="2"/>
  <c r="V54" i="2" s="1"/>
  <c r="U53" i="2"/>
  <c r="V53" i="2"/>
  <c r="U49" i="2"/>
  <c r="V49" i="2"/>
  <c r="U48" i="2"/>
  <c r="V48" i="2"/>
  <c r="U47" i="2"/>
  <c r="V47" i="2" s="1"/>
  <c r="U43" i="2"/>
  <c r="V43" i="2" s="1"/>
  <c r="U39" i="2"/>
  <c r="V39" i="2" s="1"/>
  <c r="U38" i="2"/>
  <c r="V38" i="2" s="1"/>
  <c r="U37" i="2"/>
  <c r="V37" i="2" s="1"/>
  <c r="X37" i="2" s="1"/>
  <c r="G37" i="2" s="1"/>
  <c r="H37" i="2" s="1"/>
  <c r="U36" i="2"/>
  <c r="V36" i="2" s="1"/>
  <c r="X36" i="2" s="1"/>
  <c r="G36" i="2" s="1"/>
  <c r="H36" i="2" s="1"/>
  <c r="U35" i="2"/>
  <c r="V35" i="2"/>
  <c r="U34" i="2"/>
  <c r="V34" i="2"/>
  <c r="U33" i="2"/>
  <c r="V33" i="2"/>
  <c r="U32" i="2"/>
  <c r="V32" i="2" s="1"/>
  <c r="U31" i="2"/>
  <c r="V31" i="2"/>
  <c r="U30" i="2"/>
  <c r="V30" i="2"/>
  <c r="X30" i="2" s="1"/>
  <c r="G30" i="2" s="1"/>
  <c r="H30" i="2" s="1"/>
  <c r="U29" i="2"/>
  <c r="V29" i="2"/>
  <c r="U28" i="2"/>
  <c r="V28" i="2"/>
  <c r="U27" i="2"/>
  <c r="V27" i="2"/>
  <c r="U26" i="2"/>
  <c r="V26" i="2" s="1"/>
  <c r="U25" i="2"/>
  <c r="V25" i="2" s="1"/>
  <c r="X25" i="2" s="1"/>
  <c r="G25" i="2" s="1"/>
  <c r="H25" i="2" s="1"/>
  <c r="U24" i="2"/>
  <c r="V24" i="2" s="1"/>
  <c r="U23" i="2"/>
  <c r="V23" i="2"/>
  <c r="U22" i="2"/>
  <c r="V22" i="2"/>
  <c r="U21" i="2"/>
  <c r="V21" i="2"/>
  <c r="U17" i="2"/>
  <c r="V17" i="2" s="1"/>
  <c r="U16" i="2"/>
  <c r="V16" i="2"/>
  <c r="U15" i="2"/>
  <c r="V15" i="2"/>
  <c r="X15" i="2" s="1"/>
  <c r="G15" i="2" s="1"/>
  <c r="U14" i="2"/>
  <c r="V14" i="2"/>
  <c r="U13" i="2"/>
  <c r="V13" i="2"/>
  <c r="U12" i="2"/>
  <c r="V12" i="2"/>
  <c r="U11" i="2"/>
  <c r="V11" i="2" s="1"/>
  <c r="U10" i="2"/>
  <c r="V10" i="2"/>
  <c r="C80" i="1"/>
  <c r="E80" i="1" s="1"/>
  <c r="D80" i="1"/>
  <c r="U80" i="1"/>
  <c r="V80" i="1"/>
  <c r="C81" i="1"/>
  <c r="D81" i="1"/>
  <c r="E81" i="1" s="1"/>
  <c r="U81" i="1"/>
  <c r="V81" i="1"/>
  <c r="U82" i="1"/>
  <c r="V82" i="1" s="1"/>
  <c r="U83" i="1"/>
  <c r="V83" i="1" s="1"/>
  <c r="U84" i="1"/>
  <c r="V84" i="1"/>
  <c r="X84" i="1" s="1"/>
  <c r="G84" i="1" s="1"/>
  <c r="C85" i="1"/>
  <c r="D85" i="1"/>
  <c r="E85" i="1" s="1"/>
  <c r="U85" i="1"/>
  <c r="V85" i="1"/>
  <c r="C86" i="1"/>
  <c r="D86" i="1"/>
  <c r="U86" i="1"/>
  <c r="V86" i="1" s="1"/>
  <c r="X86" i="1" s="1"/>
  <c r="G86" i="1" s="1"/>
  <c r="H86" i="1" s="1"/>
  <c r="C87" i="1"/>
  <c r="D87" i="1"/>
  <c r="U87" i="1"/>
  <c r="V87" i="1"/>
  <c r="C88" i="1"/>
  <c r="D88" i="1"/>
  <c r="U88" i="1"/>
  <c r="V88" i="1"/>
  <c r="C89" i="1"/>
  <c r="D89" i="1"/>
  <c r="U89" i="1"/>
  <c r="V89" i="1" s="1"/>
  <c r="C90" i="1"/>
  <c r="E90" i="1" s="1"/>
  <c r="U90" i="1"/>
  <c r="V90" i="1"/>
  <c r="C91" i="1"/>
  <c r="E91" i="1" s="1"/>
  <c r="D91" i="1"/>
  <c r="U91" i="1"/>
  <c r="V91" i="1" s="1"/>
  <c r="C92" i="1"/>
  <c r="D92" i="1"/>
  <c r="U92" i="1"/>
  <c r="V92" i="1"/>
  <c r="C93" i="1"/>
  <c r="D93" i="1"/>
  <c r="U93" i="1"/>
  <c r="V93" i="1" s="1"/>
  <c r="X93" i="1" s="1"/>
  <c r="G93" i="1" s="1"/>
  <c r="U10" i="1"/>
  <c r="V10" i="1" s="1"/>
  <c r="U11" i="1"/>
  <c r="V11" i="1" s="1"/>
  <c r="U12" i="1"/>
  <c r="V12" i="1" s="1"/>
  <c r="U13" i="1"/>
  <c r="V13" i="1"/>
  <c r="U14" i="1"/>
  <c r="V14" i="1"/>
  <c r="U15" i="1"/>
  <c r="V15" i="1" s="1"/>
  <c r="X15" i="1" s="1"/>
  <c r="G15" i="1" s="1"/>
  <c r="H15" i="1" s="1"/>
  <c r="U16" i="1"/>
  <c r="V16" i="1" s="1"/>
  <c r="U17" i="1"/>
  <c r="V17" i="1" s="1"/>
  <c r="U21" i="1"/>
  <c r="V21" i="1" s="1"/>
  <c r="U22" i="1"/>
  <c r="V22" i="1"/>
  <c r="U23" i="1"/>
  <c r="V23" i="1"/>
  <c r="U24" i="1"/>
  <c r="V24" i="1"/>
  <c r="U25" i="1"/>
  <c r="V25" i="1" s="1"/>
  <c r="U26" i="1"/>
  <c r="V26" i="1" s="1"/>
  <c r="U27" i="1"/>
  <c r="V27" i="1" s="1"/>
  <c r="U28" i="1"/>
  <c r="V28" i="1"/>
  <c r="U29" i="1"/>
  <c r="V29" i="1"/>
  <c r="U30" i="1"/>
  <c r="V30" i="1"/>
  <c r="U31" i="1"/>
  <c r="V31" i="1" s="1"/>
  <c r="X31" i="1" s="1"/>
  <c r="G31" i="1" s="1"/>
  <c r="U32" i="1"/>
  <c r="V32" i="1" s="1"/>
  <c r="X32" i="1" s="1"/>
  <c r="U33" i="1"/>
  <c r="V33" i="1" s="1"/>
  <c r="U34" i="1"/>
  <c r="V34" i="1"/>
  <c r="U35" i="1"/>
  <c r="V35" i="1"/>
  <c r="U36" i="1"/>
  <c r="V36" i="1" s="1"/>
  <c r="X36" i="1" s="1"/>
  <c r="G36" i="1" s="1"/>
  <c r="H36" i="1" s="1"/>
  <c r="U37" i="1"/>
  <c r="V37" i="1" s="1"/>
  <c r="U38" i="1"/>
  <c r="V38" i="1" s="1"/>
  <c r="U39" i="1"/>
  <c r="V39" i="1" s="1"/>
  <c r="U43" i="1"/>
  <c r="V43" i="1"/>
  <c r="U47" i="1"/>
  <c r="V47" i="1"/>
  <c r="U48" i="1"/>
  <c r="V48" i="1" s="1"/>
  <c r="X48" i="1" s="1"/>
  <c r="G48" i="1" s="1"/>
  <c r="U49" i="1"/>
  <c r="V49" i="1" s="1"/>
  <c r="U53" i="1"/>
  <c r="V53" i="1" s="1"/>
  <c r="U54" i="1"/>
  <c r="V54" i="1" s="1"/>
  <c r="U55" i="1"/>
  <c r="V55" i="1"/>
  <c r="U56" i="1"/>
  <c r="V56" i="1"/>
  <c r="X56" i="1" s="1"/>
  <c r="G56" i="1" s="1"/>
  <c r="H56" i="1" s="1"/>
  <c r="W56" i="1"/>
  <c r="T94" i="1"/>
  <c r="S94" i="1"/>
  <c r="R94" i="1"/>
  <c r="Q94" i="1"/>
  <c r="P94" i="1"/>
  <c r="O94" i="1"/>
  <c r="N94" i="1"/>
  <c r="M94" i="1"/>
  <c r="L94" i="1"/>
  <c r="K94" i="1"/>
  <c r="J94" i="1"/>
  <c r="I94" i="1"/>
  <c r="T74" i="1"/>
  <c r="U74" i="1" s="1"/>
  <c r="V74" i="1" s="1"/>
  <c r="S74" i="1"/>
  <c r="R74" i="1"/>
  <c r="Q74" i="1"/>
  <c r="P74" i="1"/>
  <c r="O74" i="1"/>
  <c r="N74" i="1"/>
  <c r="M74" i="1"/>
  <c r="L74" i="1"/>
  <c r="K74" i="1"/>
  <c r="J74" i="1"/>
  <c r="I74" i="1"/>
  <c r="T57" i="1"/>
  <c r="U57" i="1" s="1"/>
  <c r="V57" i="1" s="1"/>
  <c r="S57" i="1"/>
  <c r="S95" i="1" s="1"/>
  <c r="R57" i="1"/>
  <c r="Q57" i="1"/>
  <c r="P57" i="1"/>
  <c r="O57" i="1"/>
  <c r="N57" i="1"/>
  <c r="M57" i="1"/>
  <c r="L57" i="1"/>
  <c r="K57" i="1"/>
  <c r="J57" i="1"/>
  <c r="I57" i="1"/>
  <c r="F57" i="1"/>
  <c r="D56" i="1"/>
  <c r="C56" i="1"/>
  <c r="D55" i="1"/>
  <c r="C55" i="1"/>
  <c r="D54" i="1"/>
  <c r="C54" i="1"/>
  <c r="D53" i="1"/>
  <c r="C53" i="1"/>
  <c r="C57" i="1" s="1"/>
  <c r="D49" i="1"/>
  <c r="C49" i="1"/>
  <c r="E49" i="1" s="1"/>
  <c r="D47" i="1"/>
  <c r="C47" i="1"/>
  <c r="E47" i="1" s="1"/>
  <c r="T44" i="1"/>
  <c r="T95" i="1" s="1"/>
  <c r="S44" i="1"/>
  <c r="R44" i="1"/>
  <c r="Q44" i="1"/>
  <c r="P44" i="1"/>
  <c r="O44" i="1"/>
  <c r="N44" i="1"/>
  <c r="M44" i="1"/>
  <c r="L44" i="1"/>
  <c r="K44" i="1"/>
  <c r="K95" i="1" s="1"/>
  <c r="J44" i="1"/>
  <c r="I44" i="1"/>
  <c r="I75" i="1" s="1"/>
  <c r="D44" i="1"/>
  <c r="E44" i="1" s="1"/>
  <c r="W44" i="1" s="1"/>
  <c r="T40" i="1"/>
  <c r="S40" i="1"/>
  <c r="R40" i="1"/>
  <c r="Q40" i="1"/>
  <c r="P40" i="1"/>
  <c r="O40" i="1"/>
  <c r="N40" i="1"/>
  <c r="I40" i="1"/>
  <c r="D39" i="1"/>
  <c r="E39" i="1" s="1"/>
  <c r="D38" i="1"/>
  <c r="E38" i="1" s="1"/>
  <c r="D34" i="1"/>
  <c r="C34" i="1"/>
  <c r="E34" i="1" s="1"/>
  <c r="D30" i="1"/>
  <c r="C30" i="1"/>
  <c r="E30" i="1" s="1"/>
  <c r="D29" i="1"/>
  <c r="C29" i="1"/>
  <c r="D28" i="1"/>
  <c r="C28" i="1"/>
  <c r="D27" i="1"/>
  <c r="C27" i="1"/>
  <c r="D26" i="1"/>
  <c r="C26" i="1"/>
  <c r="D24" i="1"/>
  <c r="C24" i="1"/>
  <c r="D23" i="1"/>
  <c r="C23" i="1"/>
  <c r="D22" i="1"/>
  <c r="C22" i="1"/>
  <c r="E22" i="1" s="1"/>
  <c r="D21" i="1"/>
  <c r="C21" i="1"/>
  <c r="T18" i="1"/>
  <c r="T75" i="1" s="1"/>
  <c r="S18" i="1"/>
  <c r="R18" i="1"/>
  <c r="R95" i="1" s="1"/>
  <c r="Q18" i="1"/>
  <c r="Q95" i="1" s="1"/>
  <c r="P18" i="1"/>
  <c r="P75" i="1" s="1"/>
  <c r="O18" i="1"/>
  <c r="O95" i="1" s="1"/>
  <c r="I18" i="1"/>
  <c r="D17" i="1"/>
  <c r="D18" i="1" s="1"/>
  <c r="D14" i="1"/>
  <c r="C14" i="1"/>
  <c r="D13" i="1"/>
  <c r="C13" i="1"/>
  <c r="D50" i="1"/>
  <c r="E54" i="1"/>
  <c r="W54" i="1"/>
  <c r="W85" i="1"/>
  <c r="W81" i="1"/>
  <c r="X81" i="1" s="1"/>
  <c r="G81" i="1" s="1"/>
  <c r="H81" i="1"/>
  <c r="E86" i="1"/>
  <c r="W86" i="1" s="1"/>
  <c r="W37" i="2"/>
  <c r="X83" i="2"/>
  <c r="G83" i="2" s="1"/>
  <c r="W47" i="2"/>
  <c r="X47" i="2" s="1"/>
  <c r="G47" i="2" s="1"/>
  <c r="U74" i="2"/>
  <c r="V74" i="2" s="1"/>
  <c r="W93" i="2"/>
  <c r="W88" i="2"/>
  <c r="X88" i="2" s="1"/>
  <c r="G88" i="2" s="1"/>
  <c r="W92" i="2"/>
  <c r="X34" i="2"/>
  <c r="G34" i="2" s="1"/>
  <c r="H34" i="2" s="1"/>
  <c r="W36" i="2"/>
  <c r="W35" i="2"/>
  <c r="X35" i="2"/>
  <c r="G35" i="2" s="1"/>
  <c r="W22" i="2"/>
  <c r="W25" i="2"/>
  <c r="W13" i="2"/>
  <c r="X13" i="2" s="1"/>
  <c r="G13" i="2"/>
  <c r="H13" i="2" s="1"/>
  <c r="W15" i="2"/>
  <c r="W11" i="2"/>
  <c r="X11" i="2"/>
  <c r="G11" i="2" s="1"/>
  <c r="E83" i="1"/>
  <c r="E93" i="1"/>
  <c r="W93" i="1" s="1"/>
  <c r="E89" i="1"/>
  <c r="W89" i="1" s="1"/>
  <c r="X89" i="1" s="1"/>
  <c r="G89" i="1" s="1"/>
  <c r="H89" i="1" s="1"/>
  <c r="W17" i="2"/>
  <c r="X17" i="2"/>
  <c r="G17" i="2" s="1"/>
  <c r="H17" i="2" s="1"/>
  <c r="W12" i="2"/>
  <c r="X12" i="2" s="1"/>
  <c r="G12" i="2" s="1"/>
  <c r="H12" i="2" s="1"/>
  <c r="W16" i="2"/>
  <c r="X16" i="2"/>
  <c r="W91" i="1"/>
  <c r="E82" i="1"/>
  <c r="W82" i="1"/>
  <c r="X82" i="1"/>
  <c r="G82" i="1" s="1"/>
  <c r="E92" i="1"/>
  <c r="E84" i="1"/>
  <c r="W84" i="1" s="1"/>
  <c r="E88" i="1"/>
  <c r="W88" i="1" s="1"/>
  <c r="X88" i="1" s="1"/>
  <c r="G88" i="1" s="1"/>
  <c r="U44" i="1"/>
  <c r="V44" i="1" s="1"/>
  <c r="X44" i="1" s="1"/>
  <c r="U50" i="1"/>
  <c r="V50" i="1"/>
  <c r="U18" i="1"/>
  <c r="V18" i="1" s="1"/>
  <c r="E27" i="1"/>
  <c r="E23" i="1"/>
  <c r="W23" i="1" s="1"/>
  <c r="E37" i="1"/>
  <c r="E13" i="1"/>
  <c r="W13" i="1" s="1"/>
  <c r="X13" i="1" s="1"/>
  <c r="G13" i="1" s="1"/>
  <c r="E17" i="1"/>
  <c r="H17" i="1" s="1"/>
  <c r="E43" i="1"/>
  <c r="E10" i="1"/>
  <c r="W30" i="1"/>
  <c r="X30" i="1" s="1"/>
  <c r="G30" i="1" s="1"/>
  <c r="E35" i="1"/>
  <c r="W35" i="1" s="1"/>
  <c r="X35" i="1" s="1"/>
  <c r="E14" i="1"/>
  <c r="W14" i="1" s="1"/>
  <c r="E28" i="1"/>
  <c r="W28" i="1" s="1"/>
  <c r="X28" i="1"/>
  <c r="G28" i="1" s="1"/>
  <c r="E31" i="1"/>
  <c r="W31" i="1"/>
  <c r="E55" i="1"/>
  <c r="W55" i="1" s="1"/>
  <c r="M95" i="1"/>
  <c r="D40" i="1"/>
  <c r="E16" i="1"/>
  <c r="W16" i="1" s="1"/>
  <c r="C18" i="1"/>
  <c r="E12" i="1"/>
  <c r="W12" i="1"/>
  <c r="X12" i="1"/>
  <c r="G12" i="1" s="1"/>
  <c r="H12" i="1" s="1"/>
  <c r="E33" i="1"/>
  <c r="L95" i="1"/>
  <c r="E11" i="1"/>
  <c r="W11" i="1" s="1"/>
  <c r="X11" i="1" s="1"/>
  <c r="E15" i="1"/>
  <c r="W15" i="1" s="1"/>
  <c r="E21" i="1"/>
  <c r="W21" i="1" s="1"/>
  <c r="E25" i="1"/>
  <c r="E32" i="1"/>
  <c r="W32" i="1"/>
  <c r="G32" i="1"/>
  <c r="H32" i="1" s="1"/>
  <c r="M75" i="1"/>
  <c r="C94" i="1"/>
  <c r="J95" i="1"/>
  <c r="J75" i="1"/>
  <c r="R75" i="1"/>
  <c r="E53" i="1"/>
  <c r="E29" i="1"/>
  <c r="W29" i="1" s="1"/>
  <c r="X29" i="1" s="1"/>
  <c r="G29" i="1" s="1"/>
  <c r="E36" i="1"/>
  <c r="W36" i="1"/>
  <c r="E48" i="1"/>
  <c r="W48" i="1"/>
  <c r="W80" i="2"/>
  <c r="X80" i="2" s="1"/>
  <c r="G80" i="2" s="1"/>
  <c r="W43" i="1"/>
  <c r="X43" i="1"/>
  <c r="G43" i="1" s="1"/>
  <c r="W10" i="1"/>
  <c r="X10" i="1" s="1"/>
  <c r="G10" i="1" s="1"/>
  <c r="W17" i="1"/>
  <c r="X17" i="1"/>
  <c r="H35" i="1"/>
  <c r="W22" i="1"/>
  <c r="X22" i="1" s="1"/>
  <c r="G22" i="1" s="1"/>
  <c r="H22" i="1" s="1"/>
  <c r="H16" i="1"/>
  <c r="W69" i="2" l="1"/>
  <c r="H69" i="2"/>
  <c r="W72" i="2"/>
  <c r="X72" i="2" s="1"/>
  <c r="G72" i="2" s="1"/>
  <c r="H72" i="2" s="1"/>
  <c r="H10" i="1"/>
  <c r="W34" i="1"/>
  <c r="W33" i="2"/>
  <c r="X33" i="2" s="1"/>
  <c r="G33" i="2" s="1"/>
  <c r="H33" i="2" s="1"/>
  <c r="W73" i="1"/>
  <c r="X73" i="1" s="1"/>
  <c r="H73" i="1"/>
  <c r="U75" i="2"/>
  <c r="V75" i="2" s="1"/>
  <c r="E18" i="1"/>
  <c r="D19" i="1"/>
  <c r="X69" i="1"/>
  <c r="G69" i="1" s="1"/>
  <c r="H69" i="1" s="1"/>
  <c r="W38" i="2"/>
  <c r="X38" i="2" s="1"/>
  <c r="G38" i="2" s="1"/>
  <c r="H38" i="2"/>
  <c r="X33" i="1"/>
  <c r="G33" i="1" s="1"/>
  <c r="H33" i="1" s="1"/>
  <c r="W90" i="1"/>
  <c r="X90" i="1" s="1"/>
  <c r="H90" i="1"/>
  <c r="W49" i="1"/>
  <c r="W47" i="1"/>
  <c r="X47" i="1" s="1"/>
  <c r="G47" i="1" s="1"/>
  <c r="E50" i="1"/>
  <c r="W50" i="1" s="1"/>
  <c r="X50" i="1" s="1"/>
  <c r="U95" i="1"/>
  <c r="V95" i="1" s="1"/>
  <c r="H62" i="1"/>
  <c r="W66" i="1"/>
  <c r="X66" i="1" s="1"/>
  <c r="G66" i="1" s="1"/>
  <c r="H66" i="1" s="1"/>
  <c r="W81" i="2"/>
  <c r="G44" i="1"/>
  <c r="H44" i="1" s="1"/>
  <c r="H43" i="1"/>
  <c r="W39" i="1"/>
  <c r="W26" i="2"/>
  <c r="X26" i="2" s="1"/>
  <c r="G26" i="2" s="1"/>
  <c r="H26" i="2" s="1"/>
  <c r="O75" i="2"/>
  <c r="W25" i="1"/>
  <c r="X25" i="1" s="1"/>
  <c r="G25" i="1" s="1"/>
  <c r="H25" i="1" s="1"/>
  <c r="C74" i="1"/>
  <c r="H37" i="1"/>
  <c r="U94" i="2"/>
  <c r="V94" i="2" s="1"/>
  <c r="W83" i="1"/>
  <c r="X83" i="1" s="1"/>
  <c r="G83" i="1" s="1"/>
  <c r="H83" i="1" s="1"/>
  <c r="E24" i="1"/>
  <c r="X14" i="1"/>
  <c r="G14" i="1" s="1"/>
  <c r="G18" i="1" s="1"/>
  <c r="W39" i="2"/>
  <c r="X39" i="2" s="1"/>
  <c r="G39" i="2" s="1"/>
  <c r="H39" i="2" s="1"/>
  <c r="E89" i="2"/>
  <c r="D54" i="2"/>
  <c r="D57" i="2" s="1"/>
  <c r="J57" i="2"/>
  <c r="W32" i="2"/>
  <c r="X32" i="2" s="1"/>
  <c r="G32" i="2" s="1"/>
  <c r="H32" i="2" s="1"/>
  <c r="C14" i="2"/>
  <c r="D14" i="2"/>
  <c r="J18" i="2"/>
  <c r="C97" i="1"/>
  <c r="E94" i="1"/>
  <c r="E26" i="1"/>
  <c r="H38" i="1"/>
  <c r="W38" i="1"/>
  <c r="X38" i="1" s="1"/>
  <c r="G38" i="1" s="1"/>
  <c r="X92" i="2"/>
  <c r="G92" i="2" s="1"/>
  <c r="H92" i="2" s="1"/>
  <c r="E63" i="1"/>
  <c r="C67" i="2"/>
  <c r="U44" i="2"/>
  <c r="V44" i="2" s="1"/>
  <c r="X34" i="1"/>
  <c r="G34" i="1" s="1"/>
  <c r="H34" i="1" s="1"/>
  <c r="W64" i="2"/>
  <c r="H64" i="2"/>
  <c r="X23" i="1"/>
  <c r="G23" i="1" s="1"/>
  <c r="H23" i="1" s="1"/>
  <c r="X91" i="1"/>
  <c r="G91" i="1" s="1"/>
  <c r="W80" i="1"/>
  <c r="X80" i="1" s="1"/>
  <c r="G80" i="1" s="1"/>
  <c r="D74" i="2"/>
  <c r="X69" i="2"/>
  <c r="G69" i="2" s="1"/>
  <c r="H88" i="2"/>
  <c r="E70" i="2"/>
  <c r="H62" i="2"/>
  <c r="E53" i="2"/>
  <c r="C57" i="2"/>
  <c r="S75" i="2"/>
  <c r="H13" i="1"/>
  <c r="D45" i="1"/>
  <c r="D94" i="1"/>
  <c r="H28" i="2"/>
  <c r="H55" i="2"/>
  <c r="W49" i="2"/>
  <c r="X39" i="1"/>
  <c r="G39" i="1" s="1"/>
  <c r="H39" i="1" s="1"/>
  <c r="X93" i="2"/>
  <c r="G93" i="2" s="1"/>
  <c r="H93" i="2" s="1"/>
  <c r="C82" i="2"/>
  <c r="R94" i="2"/>
  <c r="R95" i="2" s="1"/>
  <c r="H47" i="2"/>
  <c r="C31" i="2"/>
  <c r="E31" i="2" s="1"/>
  <c r="L40" i="2"/>
  <c r="L95" i="2" s="1"/>
  <c r="Q75" i="2"/>
  <c r="Q95" i="2"/>
  <c r="U40" i="2"/>
  <c r="V40" i="2" s="1"/>
  <c r="I95" i="1"/>
  <c r="H28" i="1"/>
  <c r="H29" i="1"/>
  <c r="O75" i="1"/>
  <c r="H82" i="1"/>
  <c r="Q75" i="1"/>
  <c r="N75" i="1"/>
  <c r="U40" i="1"/>
  <c r="V40" i="1" s="1"/>
  <c r="X55" i="1"/>
  <c r="G55" i="1" s="1"/>
  <c r="H55" i="1" s="1"/>
  <c r="H91" i="1"/>
  <c r="W69" i="1"/>
  <c r="W21" i="2"/>
  <c r="X21" i="2" s="1"/>
  <c r="G21" i="2" s="1"/>
  <c r="H21" i="2"/>
  <c r="S94" i="2"/>
  <c r="S95" i="2" s="1"/>
  <c r="E87" i="2"/>
  <c r="C27" i="2"/>
  <c r="E27" i="2" s="1"/>
  <c r="E23" i="2"/>
  <c r="U18" i="2"/>
  <c r="V18" i="2" s="1"/>
  <c r="W33" i="1"/>
  <c r="C45" i="1"/>
  <c r="C50" i="1"/>
  <c r="X37" i="1"/>
  <c r="G37" i="1" s="1"/>
  <c r="X81" i="2"/>
  <c r="G81" i="2" s="1"/>
  <c r="H81" i="2" s="1"/>
  <c r="X64" i="2"/>
  <c r="G64" i="2" s="1"/>
  <c r="E66" i="2"/>
  <c r="I40" i="2"/>
  <c r="I95" i="2" s="1"/>
  <c r="H88" i="1"/>
  <c r="H11" i="1"/>
  <c r="K75" i="1"/>
  <c r="U75" i="1" s="1"/>
  <c r="V75" i="1" s="1"/>
  <c r="H31" i="1"/>
  <c r="H93" i="1"/>
  <c r="H86" i="2"/>
  <c r="X54" i="1"/>
  <c r="G54" i="1" s="1"/>
  <c r="H54" i="1" s="1"/>
  <c r="X21" i="1"/>
  <c r="G21" i="1" s="1"/>
  <c r="E87" i="1"/>
  <c r="H65" i="1"/>
  <c r="H61" i="2"/>
  <c r="O94" i="2"/>
  <c r="O95" i="2" s="1"/>
  <c r="P50" i="2"/>
  <c r="E85" i="2"/>
  <c r="C44" i="2"/>
  <c r="E43" i="2"/>
  <c r="R75" i="2"/>
  <c r="X85" i="1"/>
  <c r="G85" i="1" s="1"/>
  <c r="H85" i="1" s="1"/>
  <c r="H14" i="1"/>
  <c r="H63" i="2"/>
  <c r="H84" i="1"/>
  <c r="D57" i="1"/>
  <c r="X53" i="1"/>
  <c r="G53" i="1" s="1"/>
  <c r="X22" i="2"/>
  <c r="G22" i="2" s="1"/>
  <c r="H22" i="2" s="1"/>
  <c r="X49" i="2"/>
  <c r="W68" i="1"/>
  <c r="X65" i="2"/>
  <c r="G65" i="2" s="1"/>
  <c r="H65" i="2" s="1"/>
  <c r="W68" i="2"/>
  <c r="X68" i="2" s="1"/>
  <c r="G68" i="2" s="1"/>
  <c r="H68" i="2"/>
  <c r="D18" i="2"/>
  <c r="L75" i="1"/>
  <c r="D24" i="2"/>
  <c r="D40" i="2" s="1"/>
  <c r="P40" i="2"/>
  <c r="P75" i="2" s="1"/>
  <c r="W27" i="1"/>
  <c r="X27" i="1" s="1"/>
  <c r="G27" i="1" s="1"/>
  <c r="H27" i="1" s="1"/>
  <c r="H48" i="1"/>
  <c r="C40" i="1"/>
  <c r="K95" i="2"/>
  <c r="N95" i="1"/>
  <c r="X49" i="1"/>
  <c r="G49" i="1" s="1"/>
  <c r="H49" i="1" s="1"/>
  <c r="X16" i="1"/>
  <c r="X68" i="1"/>
  <c r="G68" i="1" s="1"/>
  <c r="H68" i="1" s="1"/>
  <c r="H80" i="2"/>
  <c r="W92" i="1"/>
  <c r="X92" i="1" s="1"/>
  <c r="G92" i="1" s="1"/>
  <c r="H92" i="1"/>
  <c r="W37" i="1"/>
  <c r="W53" i="1"/>
  <c r="E57" i="1"/>
  <c r="P95" i="1"/>
  <c r="H30" i="1"/>
  <c r="S75" i="1"/>
  <c r="U94" i="1"/>
  <c r="V94" i="1" s="1"/>
  <c r="C48" i="2"/>
  <c r="E84" i="2"/>
  <c r="W84" i="2" s="1"/>
  <c r="X84" i="2" s="1"/>
  <c r="G84" i="2" s="1"/>
  <c r="W29" i="2"/>
  <c r="X29" i="2" s="1"/>
  <c r="G29" i="2" s="1"/>
  <c r="H29" i="2"/>
  <c r="H15" i="2"/>
  <c r="C10" i="2"/>
  <c r="N75" i="2"/>
  <c r="D94" i="2"/>
  <c r="M18" i="2"/>
  <c r="M50" i="2"/>
  <c r="G50" i="1" l="1"/>
  <c r="H47" i="1"/>
  <c r="H50" i="1" s="1"/>
  <c r="E57" i="2"/>
  <c r="W57" i="2" s="1"/>
  <c r="X57" i="2" s="1"/>
  <c r="W53" i="2"/>
  <c r="X53" i="2" s="1"/>
  <c r="G53" i="2" s="1"/>
  <c r="H53" i="2"/>
  <c r="W26" i="1"/>
  <c r="X26" i="1" s="1"/>
  <c r="G26" i="1" s="1"/>
  <c r="H26" i="1"/>
  <c r="W89" i="2"/>
  <c r="X89" i="2" s="1"/>
  <c r="G89" i="2" s="1"/>
  <c r="H89" i="2" s="1"/>
  <c r="C76" i="1"/>
  <c r="E74" i="1"/>
  <c r="C77" i="1"/>
  <c r="C75" i="1"/>
  <c r="W23" i="2"/>
  <c r="X23" i="2" s="1"/>
  <c r="G23" i="2" s="1"/>
  <c r="H23" i="2"/>
  <c r="C95" i="1"/>
  <c r="W94" i="1"/>
  <c r="G57" i="1"/>
  <c r="D76" i="1"/>
  <c r="D58" i="1"/>
  <c r="H87" i="2"/>
  <c r="W87" i="2"/>
  <c r="X87" i="2" s="1"/>
  <c r="G87" i="2" s="1"/>
  <c r="W31" i="2"/>
  <c r="X31" i="2" s="1"/>
  <c r="G31" i="2" s="1"/>
  <c r="H31" i="2"/>
  <c r="E54" i="2"/>
  <c r="E44" i="2"/>
  <c r="C45" i="2" s="1"/>
  <c r="W27" i="2"/>
  <c r="X27" i="2" s="1"/>
  <c r="G27" i="2" s="1"/>
  <c r="H27" i="2"/>
  <c r="W87" i="1"/>
  <c r="X87" i="1" s="1"/>
  <c r="G87" i="1" s="1"/>
  <c r="G94" i="1" s="1"/>
  <c r="J95" i="2"/>
  <c r="J75" i="2"/>
  <c r="D51" i="1"/>
  <c r="W66" i="2"/>
  <c r="X66" i="2" s="1"/>
  <c r="G66" i="2" s="1"/>
  <c r="M75" i="2"/>
  <c r="M95" i="2"/>
  <c r="D97" i="2"/>
  <c r="D96" i="2"/>
  <c r="E82" i="2"/>
  <c r="C94" i="2"/>
  <c r="I75" i="2"/>
  <c r="D77" i="1"/>
  <c r="X94" i="1"/>
  <c r="C51" i="1"/>
  <c r="C96" i="1"/>
  <c r="E96" i="1" s="1"/>
  <c r="D77" i="2"/>
  <c r="D76" i="2"/>
  <c r="E67" i="2"/>
  <c r="C74" i="2"/>
  <c r="E14" i="2"/>
  <c r="W24" i="1"/>
  <c r="X24" i="1" s="1"/>
  <c r="G24" i="1" s="1"/>
  <c r="G40" i="1" s="1"/>
  <c r="H24" i="1"/>
  <c r="W85" i="2"/>
  <c r="X85" i="2" s="1"/>
  <c r="G85" i="2" s="1"/>
  <c r="H85" i="2"/>
  <c r="E97" i="1"/>
  <c r="C98" i="1" s="1"/>
  <c r="E24" i="2"/>
  <c r="C58" i="1"/>
  <c r="W57" i="1"/>
  <c r="X57" i="1" s="1"/>
  <c r="H21" i="1"/>
  <c r="P95" i="2"/>
  <c r="W63" i="1"/>
  <c r="X63" i="1" s="1"/>
  <c r="G63" i="1" s="1"/>
  <c r="G74" i="1" s="1"/>
  <c r="H63" i="1"/>
  <c r="H74" i="1" s="1"/>
  <c r="H53" i="1"/>
  <c r="H57" i="1" s="1"/>
  <c r="W70" i="2"/>
  <c r="X70" i="2" s="1"/>
  <c r="G70" i="2" s="1"/>
  <c r="H70" i="2" s="1"/>
  <c r="D95" i="1"/>
  <c r="D97" i="1"/>
  <c r="D96" i="1"/>
  <c r="U95" i="2"/>
  <c r="V95" i="2" s="1"/>
  <c r="E40" i="1"/>
  <c r="C41" i="1"/>
  <c r="L75" i="2"/>
  <c r="C40" i="2"/>
  <c r="C50" i="2"/>
  <c r="E48" i="2"/>
  <c r="C18" i="2"/>
  <c r="E10" i="2"/>
  <c r="W10" i="2" s="1"/>
  <c r="X10" i="2" s="1"/>
  <c r="G10" i="2" s="1"/>
  <c r="W43" i="2"/>
  <c r="X43" i="2" s="1"/>
  <c r="G43" i="2" s="1"/>
  <c r="G44" i="2" s="1"/>
  <c r="H80" i="1"/>
  <c r="C19" i="1"/>
  <c r="W18" i="1"/>
  <c r="X18" i="1" s="1"/>
  <c r="H18" i="1"/>
  <c r="E40" i="2" l="1"/>
  <c r="C41" i="2"/>
  <c r="D58" i="2"/>
  <c r="H40" i="1"/>
  <c r="H66" i="2"/>
  <c r="W54" i="2"/>
  <c r="X54" i="2" s="1"/>
  <c r="G54" i="2" s="1"/>
  <c r="G57" i="2" s="1"/>
  <c r="C51" i="2"/>
  <c r="E94" i="2"/>
  <c r="C96" i="2"/>
  <c r="E96" i="2" s="1"/>
  <c r="C97" i="2"/>
  <c r="C95" i="2"/>
  <c r="C58" i="2"/>
  <c r="E77" i="1"/>
  <c r="C78" i="1" s="1"/>
  <c r="H87" i="1"/>
  <c r="H94" i="1" s="1"/>
  <c r="W44" i="2"/>
  <c r="X44" i="2" s="1"/>
  <c r="H44" i="2"/>
  <c r="D45" i="2"/>
  <c r="W40" i="1"/>
  <c r="X40" i="1" s="1"/>
  <c r="D41" i="1"/>
  <c r="W14" i="2"/>
  <c r="X14" i="2" s="1"/>
  <c r="G14" i="2" s="1"/>
  <c r="H14" i="2"/>
  <c r="E74" i="2"/>
  <c r="C77" i="2"/>
  <c r="C76" i="2"/>
  <c r="E76" i="2" s="1"/>
  <c r="C75" i="2"/>
  <c r="H43" i="2"/>
  <c r="W67" i="2"/>
  <c r="X67" i="2" s="1"/>
  <c r="G67" i="2" s="1"/>
  <c r="G74" i="2" s="1"/>
  <c r="D98" i="1"/>
  <c r="W82" i="2"/>
  <c r="X82" i="2" s="1"/>
  <c r="G82" i="2" s="1"/>
  <c r="G94" i="2" s="1"/>
  <c r="H82" i="2"/>
  <c r="H94" i="2" s="1"/>
  <c r="D75" i="1"/>
  <c r="W74" i="1"/>
  <c r="X74" i="1" s="1"/>
  <c r="W48" i="2"/>
  <c r="X48" i="2" s="1"/>
  <c r="G48" i="2" s="1"/>
  <c r="E50" i="2"/>
  <c r="D78" i="1"/>
  <c r="E18" i="2"/>
  <c r="C19" i="2"/>
  <c r="W24" i="2"/>
  <c r="X24" i="2" s="1"/>
  <c r="G24" i="2" s="1"/>
  <c r="G40" i="2" s="1"/>
  <c r="E76" i="1"/>
  <c r="H54" i="2" l="1"/>
  <c r="H57" i="2" s="1"/>
  <c r="W18" i="2"/>
  <c r="X18" i="2" s="1"/>
  <c r="D19" i="2"/>
  <c r="E77" i="2"/>
  <c r="D78" i="2" s="1"/>
  <c r="C78" i="2"/>
  <c r="H67" i="2"/>
  <c r="W40" i="2"/>
  <c r="X40" i="2" s="1"/>
  <c r="D41" i="2"/>
  <c r="H74" i="2"/>
  <c r="G49" i="2"/>
  <c r="H49" i="2" s="1"/>
  <c r="H50" i="2" s="1"/>
  <c r="G50" i="2"/>
  <c r="H24" i="2"/>
  <c r="H40" i="2" s="1"/>
  <c r="W50" i="2"/>
  <c r="X50" i="2" s="1"/>
  <c r="D51" i="2"/>
  <c r="W74" i="2"/>
  <c r="X74" i="2" s="1"/>
  <c r="D75" i="2"/>
  <c r="E97" i="2"/>
  <c r="D98" i="2" s="1"/>
  <c r="W94" i="2"/>
  <c r="X94" i="2" s="1"/>
  <c r="D95" i="2"/>
  <c r="C98" i="2" l="1"/>
</calcChain>
</file>

<file path=xl/sharedStrings.xml><?xml version="1.0" encoding="utf-8"?>
<sst xmlns="http://schemas.openxmlformats.org/spreadsheetml/2006/main" count="377" uniqueCount="114">
  <si>
    <r>
      <t xml:space="preserve">profil studiów: </t>
    </r>
    <r>
      <rPr>
        <b/>
        <sz val="11"/>
        <rFont val="Calibri"/>
        <family val="2"/>
        <charset val="238"/>
      </rPr>
      <t>ogólnoakademicki</t>
    </r>
  </si>
  <si>
    <t>Ogółem godzin: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</si>
  <si>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</si>
  <si>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</si>
  <si>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 xml:space="preserve">Sem. </t>
    </r>
    <r>
      <rPr>
        <b/>
        <sz val="8"/>
        <rFont val="Calibri"/>
        <family val="2"/>
        <charset val="238"/>
      </rPr>
      <t>3</t>
    </r>
  </si>
  <si>
    <r>
      <t xml:space="preserve">Sem. </t>
    </r>
    <r>
      <rPr>
        <b/>
        <sz val="8"/>
        <rFont val="Calibri"/>
        <family val="2"/>
        <charset val="238"/>
      </rPr>
      <t>4</t>
    </r>
  </si>
  <si>
    <t>lp.</t>
  </si>
  <si>
    <t>Nazwa modułu oraz nazwa przedmiotu</t>
  </si>
  <si>
    <t>W</t>
  </si>
  <si>
    <t>Ćw.</t>
  </si>
  <si>
    <t>Ogół</t>
  </si>
  <si>
    <t>Forma zali.</t>
  </si>
  <si>
    <t>Praca własna</t>
  </si>
  <si>
    <t>Suma godzin</t>
  </si>
  <si>
    <t>w</t>
  </si>
  <si>
    <t>ćw.</t>
  </si>
  <si>
    <t>pkt</t>
  </si>
  <si>
    <t xml:space="preserve">w </t>
  </si>
  <si>
    <t>Suma punktów ECT</t>
  </si>
  <si>
    <t>ECTS x 25g.</t>
  </si>
  <si>
    <t>Kontak z nauczycielem</t>
  </si>
  <si>
    <t>Moduł 1: Przedmioty podstawowe</t>
  </si>
  <si>
    <t>Marketing w usługach</t>
  </si>
  <si>
    <t>Zo</t>
  </si>
  <si>
    <t>Organizacja i zarządzanie w usługach</t>
  </si>
  <si>
    <t>E</t>
  </si>
  <si>
    <t>Elementy prawa</t>
  </si>
  <si>
    <t>Nowoczesna komunikacja w zarządzaniu</t>
  </si>
  <si>
    <t>Zarządzanie kapitałem ludzkim</t>
  </si>
  <si>
    <t>Kompetencje i narzędzia pracy menadżera</t>
  </si>
  <si>
    <r>
      <t xml:space="preserve">Środowisko 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a organizm człowieka</t>
    </r>
  </si>
  <si>
    <t>Z</t>
  </si>
  <si>
    <t>Work Life Balance</t>
  </si>
  <si>
    <t xml:space="preserve">Razem = </t>
  </si>
  <si>
    <t>%W/Ć</t>
  </si>
  <si>
    <t>Moduł 2: Przygotowanie kierunkowe</t>
  </si>
  <si>
    <t>Przedsiębiorczość w turystyce i rekreacji</t>
  </si>
  <si>
    <t>Promocja w turystyce i rekreacji</t>
  </si>
  <si>
    <t>Badanie i projektowanie usług turystyczno-rekreacyjnych</t>
  </si>
  <si>
    <r>
      <t>Nowoczesne usługi w turystyce</t>
    </r>
    <r>
      <rPr>
        <strike/>
        <sz val="8"/>
        <color indexed="10"/>
        <rFont val="Calibri"/>
        <family val="2"/>
        <charset val="238"/>
      </rPr>
      <t xml:space="preserve"> </t>
    </r>
  </si>
  <si>
    <t>Doradztwo menedżerskie w turystyce i rekreacji</t>
  </si>
  <si>
    <t>Regiony turystyczne</t>
  </si>
  <si>
    <t>Polityka turystyczna i rekreacyjna</t>
  </si>
  <si>
    <t>Zagospodarowanie i przestrzenne planowanie turystyczne</t>
  </si>
  <si>
    <t>Zarzadzanie przedsiębiorstwem turystycznym i rekreacyjnym</t>
  </si>
  <si>
    <t>Historia architektury i sztuki</t>
  </si>
  <si>
    <t>Zarządzanie obsługą klienta</t>
  </si>
  <si>
    <t>Zagrożenia w turystyce i rekreacji</t>
  </si>
  <si>
    <t>Coaching</t>
  </si>
  <si>
    <t>Szkoleniowe gry scenariuszowe</t>
  </si>
  <si>
    <t>Zagospodarowanie rekreacyjne</t>
  </si>
  <si>
    <t>Rozwiązywanie konfliktów i kryzysów</t>
  </si>
  <si>
    <t>Komunikacja interpersonalna</t>
  </si>
  <si>
    <t>Budowanie i rozwijanie zespołów</t>
  </si>
  <si>
    <t>Funkcjonowanie centrów sportowo-rekreacyjnych</t>
  </si>
  <si>
    <t>Modył 3: Językowy</t>
  </si>
  <si>
    <t xml:space="preserve">            </t>
  </si>
  <si>
    <t>Moduł 4: Przedmioty do wyboru</t>
  </si>
  <si>
    <t>Praktyka specjalistyczna</t>
  </si>
  <si>
    <t>Moduł 5: Pracy dyplomowej</t>
  </si>
  <si>
    <t>Metodologia badań naukowych</t>
  </si>
  <si>
    <t>Statystyka w badaniach naukowych</t>
  </si>
  <si>
    <t>Seminarium magisterskie i ocena pracy magisterskiej</t>
  </si>
  <si>
    <t>Obrona pracy magisterskiej</t>
  </si>
  <si>
    <t>SPECJALNOŚCI DO WYBORU - 360 h</t>
  </si>
  <si>
    <t>MENEDŻER USŁUG REKREACYJNYCH</t>
  </si>
  <si>
    <t>Współczesny rynek usług rekreacyjnych</t>
  </si>
  <si>
    <t>Eventy w branży biznesowej</t>
  </si>
  <si>
    <t>Jakość w usługach rekreacyjnych</t>
  </si>
  <si>
    <t>Projektowanie w organizacji</t>
  </si>
  <si>
    <t>Współczesne usługi fitness</t>
  </si>
  <si>
    <t>Zimowe usługi rekreacyjne</t>
  </si>
  <si>
    <t>Wodne usługi rekreacyjne</t>
  </si>
  <si>
    <t>Usługi Spa i Wellness</t>
  </si>
  <si>
    <t>Kreowanie i projektowanie eventu w sporcie dla wszystkich</t>
  </si>
  <si>
    <t>Formy rekreacji w szkoleniach pracowniczych</t>
  </si>
  <si>
    <t>Gry biznesowe</t>
  </si>
  <si>
    <t xml:space="preserve">Razem na specjalności = </t>
  </si>
  <si>
    <t xml:space="preserve">w/ć na specjalności bez praktyk </t>
  </si>
  <si>
    <t xml:space="preserve">MENEDŻER USŁUG TURYSTYCZNYCH </t>
  </si>
  <si>
    <t>Kreowanie marki w turystyce</t>
  </si>
  <si>
    <t>Planowanie i organizowanie przedsięwzięć turystycznych</t>
  </si>
  <si>
    <t xml:space="preserve">Innowacje w turystyce </t>
  </si>
  <si>
    <t xml:space="preserve">Jakość w usługach turystycznych </t>
  </si>
  <si>
    <t>Zarządzanie projektem turystycznym-ćwiczenia terenowe</t>
  </si>
  <si>
    <t>Transport i noclegi w turystyce</t>
  </si>
  <si>
    <t>Internet i nowe media w turystyce</t>
  </si>
  <si>
    <t>Przemysł spotkań</t>
  </si>
  <si>
    <t>Finansowanie rozwoju turystyki</t>
  </si>
  <si>
    <t>Interkulturowość w turystyce i rekreacji</t>
  </si>
  <si>
    <t xml:space="preserve">Zrównoważony rozwój w turystyce </t>
  </si>
  <si>
    <t>Zarządzanie turystyką w regionie (obszarach recepcji turystycznej)</t>
  </si>
  <si>
    <t>Trening menedżerski</t>
  </si>
  <si>
    <t>Ekonomia współdzielenia w usługach turystycznych</t>
  </si>
  <si>
    <r>
      <t>Razem</t>
    </r>
    <r>
      <rPr>
        <b/>
        <sz val="8"/>
        <color indexed="10"/>
        <rFont val="Calibri"/>
        <family val="2"/>
        <charset val="238"/>
      </rPr>
      <t xml:space="preserve">  </t>
    </r>
    <r>
      <rPr>
        <b/>
        <sz val="8"/>
        <rFont val="Calibri"/>
        <family val="2"/>
        <charset val="238"/>
      </rPr>
      <t xml:space="preserve">= </t>
    </r>
  </si>
  <si>
    <t>SUMA WSZYSTKICH GODZIN  bez praktyk=</t>
  </si>
  <si>
    <t xml:space="preserve">SUMA WSZYSTKICH GODZIN z praktykami = </t>
  </si>
  <si>
    <t>SUMA WSZYSTKICH GODZIN z praktykami=</t>
  </si>
  <si>
    <t>Język obcy - do wyboru</t>
  </si>
  <si>
    <t xml:space="preserve"> Kreowanie i projektowanie wyprawy incentive</t>
  </si>
  <si>
    <t xml:space="preserve"> Usługi rekreacji miejskiej typu outdoor i indoor</t>
  </si>
  <si>
    <t xml:space="preserve">Ramowy program studiów II stopnia STACJONARNYCH </t>
  </si>
  <si>
    <t xml:space="preserve">Przedmioty teoretyczne </t>
  </si>
  <si>
    <t>Przedmioty praktyczne</t>
  </si>
  <si>
    <t xml:space="preserve">Przedmioty praktyczne </t>
  </si>
  <si>
    <t>Przedmioty teoretyczne</t>
  </si>
  <si>
    <t>Forma zal.</t>
  </si>
  <si>
    <t>Z/Zo</t>
  </si>
  <si>
    <r>
      <t xml:space="preserve">   KIERUNEK:</t>
    </r>
    <r>
      <rPr>
        <b/>
        <sz val="11"/>
        <rFont val="Calibri"/>
        <family val="2"/>
        <charset val="238"/>
      </rPr>
      <t xml:space="preserve">  TURYSTYKA I REKREACJA</t>
    </r>
    <r>
      <rPr>
        <sz val="11"/>
        <rFont val="Calibri"/>
        <family val="2"/>
        <charset val="238"/>
      </rPr>
      <t xml:space="preserve"> -  AWF we Wrocławiu na lata 2024-2026</t>
    </r>
  </si>
  <si>
    <r>
      <t>I</t>
    </r>
    <r>
      <rPr>
        <sz val="8"/>
        <rFont val="Calibri"/>
        <family val="2"/>
        <charset val="238"/>
      </rPr>
      <t xml:space="preserve"> rok   2024/26</t>
    </r>
  </si>
  <si>
    <r>
      <t>II</t>
    </r>
    <r>
      <rPr>
        <sz val="8"/>
        <rFont val="Calibri"/>
        <family val="2"/>
        <charset val="238"/>
      </rPr>
      <t xml:space="preserve"> rok   2025/26</t>
    </r>
  </si>
  <si>
    <r>
      <t>I</t>
    </r>
    <r>
      <rPr>
        <sz val="8"/>
        <rFont val="Calibri"/>
        <family val="2"/>
        <charset val="238"/>
      </rPr>
      <t xml:space="preserve"> rok   2024/25</t>
    </r>
  </si>
  <si>
    <t>Załącznik 4 do Uchwały Rady Wydziału nr 11.2023/2024 z dnia 11.04.2024</t>
  </si>
  <si>
    <t xml:space="preserve">RAMOWY PROGRAM studiów II stopnia NIESTACJONARNYCH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</si>
</sst>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indexed="10"/>
      <name val="Calibri"/>
      <family val="2"/>
      <charset val="238"/>
    </font>
    <font>
      <strike/>
      <sz val="8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sz val="8"/>
      <color indexed="4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rgb="FF3333FF"/>
      <name val="Calibri"/>
      <family val="2"/>
      <charset val="238"/>
      <scheme val="minor"/>
    </font>
    <font>
      <i/>
      <sz val="8"/>
      <color rgb="FF3333FF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9" fontId="9" fillId="0" borderId="0" xfId="0" applyNumberFormat="1" applyFont="1"/>
    <xf numFmtId="0" fontId="12" fillId="0" borderId="6" xfId="0" applyFont="1" applyBorder="1" applyAlignment="1">
      <alignment horizontal="center" vertical="center"/>
    </xf>
    <xf numFmtId="0" fontId="13" fillId="4" borderId="7" xfId="0" applyFont="1" applyFill="1" applyBorder="1"/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right" vertical="center" wrapText="1"/>
    </xf>
    <xf numFmtId="1" fontId="15" fillId="3" borderId="18" xfId="0" applyNumberFormat="1" applyFont="1" applyFill="1" applyBorder="1" applyAlignment="1">
      <alignment horizontal="center" vertical="center" wrapText="1"/>
    </xf>
    <xf numFmtId="1" fontId="15" fillId="3" borderId="18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0" fontId="15" fillId="3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vertical="center" wrapText="1"/>
    </xf>
    <xf numFmtId="0" fontId="15" fillId="4" borderId="30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horizontal="center" vertical="center" wrapText="1"/>
    </xf>
    <xf numFmtId="1" fontId="12" fillId="3" borderId="18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/>
    <xf numFmtId="0" fontId="4" fillId="0" borderId="18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right" vertical="center"/>
    </xf>
    <xf numFmtId="0" fontId="15" fillId="3" borderId="1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center" vertical="center"/>
    </xf>
    <xf numFmtId="1" fontId="16" fillId="3" borderId="25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right" vertical="center" wrapText="1"/>
    </xf>
    <xf numFmtId="1" fontId="10" fillId="3" borderId="21" xfId="0" applyNumberFormat="1" applyFont="1" applyFill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0" fillId="0" borderId="18" xfId="0" applyFont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 wrapText="1"/>
    </xf>
    <xf numFmtId="1" fontId="15" fillId="3" borderId="33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vertical="center"/>
    </xf>
    <xf numFmtId="0" fontId="12" fillId="3" borderId="34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right" vertical="center"/>
    </xf>
    <xf numFmtId="0" fontId="12" fillId="0" borderId="43" xfId="0" applyFont="1" applyBorder="1" applyAlignment="1">
      <alignment horizontal="right" vertical="center" wrapText="1"/>
    </xf>
    <xf numFmtId="1" fontId="10" fillId="3" borderId="18" xfId="0" applyNumberFormat="1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vertical="center"/>
    </xf>
    <xf numFmtId="0" fontId="12" fillId="3" borderId="32" xfId="0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4" fillId="0" borderId="0" xfId="0" applyFont="1" applyFill="1"/>
    <xf numFmtId="0" fontId="22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right" vertical="center"/>
    </xf>
    <xf numFmtId="0" fontId="10" fillId="6" borderId="28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vertical="center"/>
    </xf>
    <xf numFmtId="0" fontId="12" fillId="6" borderId="50" xfId="0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6" borderId="2" xfId="0" applyNumberFormat="1" applyFont="1" applyFill="1" applyBorder="1" applyAlignment="1">
      <alignment horizontal="center" vertical="center"/>
    </xf>
    <xf numFmtId="1" fontId="16" fillId="6" borderId="2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9" fillId="6" borderId="0" xfId="0" applyFont="1" applyFill="1"/>
    <xf numFmtId="0" fontId="12" fillId="2" borderId="19" xfId="0" applyFont="1" applyFill="1" applyBorder="1" applyAlignment="1">
      <alignment horizontal="center" vertical="center"/>
    </xf>
    <xf numFmtId="9" fontId="15" fillId="3" borderId="18" xfId="0" applyNumberFormat="1" applyFont="1" applyFill="1" applyBorder="1" applyAlignment="1">
      <alignment horizontal="center" vertical="center" wrapText="1"/>
    </xf>
    <xf numFmtId="9" fontId="15" fillId="6" borderId="2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9" fillId="4" borderId="0" xfId="0" applyFont="1" applyFill="1"/>
    <xf numFmtId="0" fontId="4" fillId="4" borderId="18" xfId="0" applyFont="1" applyFill="1" applyBorder="1" applyAlignment="1">
      <alignment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9" fontId="15" fillId="3" borderId="28" xfId="0" applyNumberFormat="1" applyFont="1" applyFill="1" applyBorder="1" applyAlignment="1">
      <alignment horizontal="center" vertical="center" wrapText="1"/>
    </xf>
    <xf numFmtId="9" fontId="15" fillId="3" borderId="2" xfId="0" applyNumberFormat="1" applyFont="1" applyFill="1" applyBorder="1" applyAlignment="1">
      <alignment horizontal="center" vertical="center" wrapText="1"/>
    </xf>
    <xf numFmtId="9" fontId="15" fillId="3" borderId="2" xfId="0" applyNumberFormat="1" applyFont="1" applyFill="1" applyBorder="1" applyAlignment="1">
      <alignment horizontal="center" vertical="center"/>
    </xf>
    <xf numFmtId="1" fontId="10" fillId="7" borderId="18" xfId="0" applyNumberFormat="1" applyFont="1" applyFill="1" applyBorder="1" applyAlignment="1">
      <alignment horizontal="center" vertical="center" wrapText="1"/>
    </xf>
    <xf numFmtId="1" fontId="12" fillId="4" borderId="33" xfId="0" applyNumberFormat="1" applyFont="1" applyFill="1" applyBorder="1" applyAlignment="1">
      <alignment horizontal="center" vertical="center" wrapText="1"/>
    </xf>
    <xf numFmtId="1" fontId="12" fillId="4" borderId="33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1" fontId="11" fillId="4" borderId="18" xfId="0" applyNumberFormat="1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7" xfId="0" applyNumberFormat="1" applyFont="1" applyFill="1" applyBorder="1" applyAlignment="1">
      <alignment horizontal="center" vertical="center"/>
    </xf>
    <xf numFmtId="9" fontId="10" fillId="3" borderId="2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9" fontId="10" fillId="6" borderId="28" xfId="0" applyNumberFormat="1" applyFont="1" applyFill="1" applyBorder="1" applyAlignment="1">
      <alignment horizontal="center" vertical="center"/>
    </xf>
    <xf numFmtId="1" fontId="20" fillId="6" borderId="2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1" fontId="10" fillId="3" borderId="33" xfId="0" applyNumberFormat="1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right" vertical="center"/>
    </xf>
    <xf numFmtId="1" fontId="10" fillId="3" borderId="52" xfId="0" applyNumberFormat="1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9" fontId="10" fillId="3" borderId="28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20" fillId="4" borderId="2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1" fillId="2" borderId="38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"/>
  <sheetViews>
    <sheetView tabSelected="1" zoomScaleNormal="100" workbookViewId="0">
      <selection sqref="A1:X1"/>
    </sheetView>
  </sheetViews>
  <sheetFormatPr defaultRowHeight="15" outlineLevelRow="2" x14ac:dyDescent="0.25"/>
  <cols>
    <col min="1" max="1" width="3" style="1" customWidth="1"/>
    <col min="2" max="2" width="31.7109375" style="1" customWidth="1"/>
    <col min="3" max="3" width="5.85546875" style="1" customWidth="1"/>
    <col min="4" max="4" width="8.140625" style="1" customWidth="1"/>
    <col min="5" max="5" width="5.42578125" style="1" customWidth="1"/>
    <col min="6" max="6" width="5.7109375" style="1" customWidth="1"/>
    <col min="7" max="8" width="5.5703125" style="1" customWidth="1"/>
    <col min="9" max="9" width="4.28515625" style="1" customWidth="1"/>
    <col min="10" max="10" width="4.140625" style="1" customWidth="1"/>
    <col min="11" max="11" width="4" style="1" customWidth="1"/>
    <col min="12" max="13" width="4.140625" style="1" customWidth="1"/>
    <col min="14" max="15" width="3.85546875" style="1" customWidth="1"/>
    <col min="16" max="16" width="4.140625" style="1" customWidth="1"/>
    <col min="17" max="17" width="3.85546875" style="1" customWidth="1"/>
    <col min="18" max="18" width="4.28515625" style="1" customWidth="1"/>
    <col min="19" max="19" width="3.85546875" style="1" customWidth="1"/>
    <col min="20" max="20" width="3.7109375" style="1" customWidth="1"/>
    <col min="21" max="21" width="6.5703125" style="138" customWidth="1"/>
    <col min="22" max="23" width="7.28515625" style="1" customWidth="1"/>
    <col min="24" max="24" width="6.42578125" style="1" customWidth="1"/>
    <col min="25" max="25" width="12.140625" style="1" customWidth="1"/>
    <col min="26" max="16384" width="9.140625" style="1"/>
  </cols>
  <sheetData>
    <row r="1" spans="1:25" ht="17.25" customHeight="1" x14ac:dyDescent="0.2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x14ac:dyDescent="0.25">
      <c r="A2" s="332" t="s">
        <v>101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5" ht="16.5" customHeight="1" x14ac:dyDescent="0.25">
      <c r="A3" s="333" t="s">
        <v>108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203"/>
    </row>
    <row r="4" spans="1:25" ht="15.75" thickBot="1" x14ac:dyDescent="0.3">
      <c r="A4" s="334" t="s">
        <v>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5" ht="14.45" customHeight="1" x14ac:dyDescent="0.25">
      <c r="A5" s="317"/>
      <c r="B5" s="319"/>
      <c r="C5" s="321" t="s">
        <v>1</v>
      </c>
      <c r="D5" s="321"/>
      <c r="E5" s="321"/>
      <c r="F5" s="321"/>
      <c r="G5" s="322"/>
      <c r="H5" s="322"/>
      <c r="I5" s="326" t="s">
        <v>111</v>
      </c>
      <c r="J5" s="327"/>
      <c r="K5" s="327"/>
      <c r="L5" s="327"/>
      <c r="M5" s="327"/>
      <c r="N5" s="328"/>
      <c r="O5" s="326" t="s">
        <v>110</v>
      </c>
      <c r="P5" s="327"/>
      <c r="Q5" s="327"/>
      <c r="R5" s="327"/>
      <c r="S5" s="327"/>
      <c r="T5" s="328"/>
    </row>
    <row r="6" spans="1:25" ht="15.75" customHeight="1" x14ac:dyDescent="0.25">
      <c r="A6" s="318"/>
      <c r="B6" s="320"/>
      <c r="C6" s="323"/>
      <c r="D6" s="323"/>
      <c r="E6" s="323"/>
      <c r="F6" s="323"/>
      <c r="G6" s="324"/>
      <c r="H6" s="324"/>
      <c r="I6" s="329" t="s">
        <v>2</v>
      </c>
      <c r="J6" s="330"/>
      <c r="K6" s="330"/>
      <c r="L6" s="330" t="s">
        <v>3</v>
      </c>
      <c r="M6" s="330"/>
      <c r="N6" s="331"/>
      <c r="O6" s="329" t="s">
        <v>4</v>
      </c>
      <c r="P6" s="330"/>
      <c r="Q6" s="330"/>
      <c r="R6" s="330" t="s">
        <v>5</v>
      </c>
      <c r="S6" s="330"/>
      <c r="T6" s="331"/>
    </row>
    <row r="7" spans="1:25" ht="3" customHeight="1" x14ac:dyDescent="0.25">
      <c r="A7" s="318"/>
      <c r="B7" s="320"/>
      <c r="C7" s="323"/>
      <c r="D7" s="323"/>
      <c r="E7" s="323"/>
      <c r="F7" s="323"/>
      <c r="G7" s="324"/>
      <c r="H7" s="324"/>
      <c r="I7" s="329"/>
      <c r="J7" s="330"/>
      <c r="K7" s="330"/>
      <c r="L7" s="330"/>
      <c r="M7" s="330"/>
      <c r="N7" s="331"/>
      <c r="O7" s="329"/>
      <c r="P7" s="330"/>
      <c r="Q7" s="330"/>
      <c r="R7" s="330"/>
      <c r="S7" s="330"/>
      <c r="T7" s="331"/>
    </row>
    <row r="8" spans="1:25" ht="42" customHeight="1" thickBot="1" x14ac:dyDescent="0.3">
      <c r="A8" s="2" t="s">
        <v>6</v>
      </c>
      <c r="B8" s="3" t="s">
        <v>7</v>
      </c>
      <c r="C8" s="4" t="s">
        <v>8</v>
      </c>
      <c r="D8" s="5" t="s">
        <v>9</v>
      </c>
      <c r="E8" s="6" t="s">
        <v>10</v>
      </c>
      <c r="F8" s="4" t="s">
        <v>106</v>
      </c>
      <c r="G8" s="7" t="s">
        <v>12</v>
      </c>
      <c r="H8" s="7" t="s">
        <v>13</v>
      </c>
      <c r="I8" s="8" t="s">
        <v>14</v>
      </c>
      <c r="J8" s="6" t="s">
        <v>15</v>
      </c>
      <c r="K8" s="9" t="s">
        <v>16</v>
      </c>
      <c r="L8" s="6" t="s">
        <v>14</v>
      </c>
      <c r="M8" s="6" t="s">
        <v>15</v>
      </c>
      <c r="N8" s="10" t="s">
        <v>16</v>
      </c>
      <c r="O8" s="8" t="s">
        <v>17</v>
      </c>
      <c r="P8" s="6" t="s">
        <v>15</v>
      </c>
      <c r="Q8" s="9" t="s">
        <v>16</v>
      </c>
      <c r="R8" s="6" t="s">
        <v>14</v>
      </c>
      <c r="S8" s="6" t="s">
        <v>15</v>
      </c>
      <c r="T8" s="10" t="s">
        <v>16</v>
      </c>
      <c r="U8" s="11" t="s">
        <v>18</v>
      </c>
      <c r="V8" s="12" t="s">
        <v>19</v>
      </c>
      <c r="W8" s="12" t="s">
        <v>20</v>
      </c>
      <c r="X8" s="12" t="s">
        <v>12</v>
      </c>
      <c r="Y8" s="13"/>
    </row>
    <row r="9" spans="1:25" ht="11.45" customHeight="1" outlineLevel="1" thickBot="1" x14ac:dyDescent="0.3">
      <c r="A9" s="14"/>
      <c r="B9" s="15" t="s">
        <v>21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 x14ac:dyDescent="0.3">
      <c r="A10" s="184">
        <v>1</v>
      </c>
      <c r="B10" s="71" t="s">
        <v>22</v>
      </c>
      <c r="C10" s="125">
        <v>15</v>
      </c>
      <c r="D10" s="125">
        <v>20</v>
      </c>
      <c r="E10" s="125">
        <f>SUM(C10:D10)</f>
        <v>35</v>
      </c>
      <c r="F10" s="187" t="s">
        <v>23</v>
      </c>
      <c r="G10" s="125">
        <f t="shared" ref="G10:G15" si="0">X10</f>
        <v>40</v>
      </c>
      <c r="H10" s="188">
        <f>E10+G10</f>
        <v>75</v>
      </c>
      <c r="I10" s="184"/>
      <c r="J10" s="186"/>
      <c r="K10" s="308"/>
      <c r="L10" s="31">
        <v>15</v>
      </c>
      <c r="M10" s="32">
        <v>20</v>
      </c>
      <c r="N10" s="189">
        <v>3</v>
      </c>
      <c r="O10" s="39"/>
      <c r="P10" s="32"/>
      <c r="Q10" s="189"/>
      <c r="R10" s="32"/>
      <c r="S10" s="32"/>
      <c r="T10" s="190"/>
      <c r="U10" s="191">
        <f t="shared" ref="U10:U18" si="1">K10+N10+Q10+T10</f>
        <v>3</v>
      </c>
      <c r="V10" s="185">
        <f t="shared" ref="V10:V18" si="2">U10*25</f>
        <v>75</v>
      </c>
      <c r="W10" s="185">
        <f t="shared" ref="W10:W18" si="3">E10</f>
        <v>35</v>
      </c>
      <c r="X10" s="192">
        <f>V10-W10</f>
        <v>40</v>
      </c>
      <c r="Y10" s="137"/>
    </row>
    <row r="11" spans="1:25" s="138" customFormat="1" ht="15.75" customHeight="1" outlineLevel="2" thickBot="1" x14ac:dyDescent="0.3">
      <c r="A11" s="40">
        <v>2</v>
      </c>
      <c r="B11" s="71" t="s">
        <v>24</v>
      </c>
      <c r="C11" s="125">
        <v>20</v>
      </c>
      <c r="D11" s="125">
        <v>15</v>
      </c>
      <c r="E11" s="125">
        <f t="shared" ref="E11:E17" si="4">SUM(C11:D11)</f>
        <v>35</v>
      </c>
      <c r="F11" s="193" t="s">
        <v>25</v>
      </c>
      <c r="G11" s="125">
        <v>40</v>
      </c>
      <c r="H11" s="140">
        <f t="shared" ref="H11:H18" si="5">E11+G11</f>
        <v>75</v>
      </c>
      <c r="I11" s="39">
        <v>20</v>
      </c>
      <c r="J11" s="32">
        <v>15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35</v>
      </c>
      <c r="X11" s="192">
        <f t="shared" ref="X11:X18" si="6">V11-W11</f>
        <v>40</v>
      </c>
      <c r="Y11" s="137"/>
    </row>
    <row r="12" spans="1:25" s="138" customFormat="1" ht="13.5" customHeight="1" outlineLevel="2" thickBot="1" x14ac:dyDescent="0.3">
      <c r="A12" s="40">
        <v>3</v>
      </c>
      <c r="B12" s="71" t="s">
        <v>26</v>
      </c>
      <c r="C12" s="125">
        <v>15</v>
      </c>
      <c r="D12" s="125">
        <v>10</v>
      </c>
      <c r="E12" s="125">
        <f t="shared" si="4"/>
        <v>25</v>
      </c>
      <c r="F12" s="195" t="s">
        <v>23</v>
      </c>
      <c r="G12" s="125">
        <f t="shared" si="0"/>
        <v>25</v>
      </c>
      <c r="H12" s="136">
        <f t="shared" si="5"/>
        <v>50</v>
      </c>
      <c r="I12" s="39"/>
      <c r="J12" s="32"/>
      <c r="K12" s="189"/>
      <c r="L12" s="31">
        <v>15</v>
      </c>
      <c r="M12" s="32">
        <v>10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25</v>
      </c>
      <c r="X12" s="192">
        <f t="shared" si="6"/>
        <v>25</v>
      </c>
      <c r="Y12" s="137"/>
    </row>
    <row r="13" spans="1:25" s="196" customFormat="1" ht="13.5" customHeight="1" outlineLevel="2" thickBot="1" x14ac:dyDescent="0.3">
      <c r="A13" s="40">
        <v>4</v>
      </c>
      <c r="B13" s="71" t="s">
        <v>27</v>
      </c>
      <c r="C13" s="125">
        <f>+I13+L13+O13+R13</f>
        <v>10</v>
      </c>
      <c r="D13" s="125">
        <f>J13+M13+P13+S13</f>
        <v>15</v>
      </c>
      <c r="E13" s="125">
        <f t="shared" si="4"/>
        <v>25</v>
      </c>
      <c r="F13" s="195" t="s">
        <v>23</v>
      </c>
      <c r="G13" s="125">
        <f t="shared" si="0"/>
        <v>25</v>
      </c>
      <c r="H13" s="140">
        <f t="shared" si="5"/>
        <v>50</v>
      </c>
      <c r="I13" s="39"/>
      <c r="J13" s="32"/>
      <c r="K13" s="189"/>
      <c r="L13" s="32"/>
      <c r="M13" s="32"/>
      <c r="N13" s="190"/>
      <c r="O13" s="32">
        <v>10</v>
      </c>
      <c r="P13" s="32">
        <v>15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25</v>
      </c>
      <c r="X13" s="140">
        <f t="shared" si="6"/>
        <v>25</v>
      </c>
      <c r="Y13" s="137"/>
    </row>
    <row r="14" spans="1:25" s="138" customFormat="1" ht="13.5" customHeight="1" outlineLevel="2" thickBot="1" x14ac:dyDescent="0.3">
      <c r="A14" s="40">
        <v>5</v>
      </c>
      <c r="B14" s="41" t="s">
        <v>28</v>
      </c>
      <c r="C14" s="125">
        <f>+I14+L14+O14+R14</f>
        <v>15</v>
      </c>
      <c r="D14" s="125">
        <f>J14+M14+P14+S14</f>
        <v>10</v>
      </c>
      <c r="E14" s="125">
        <f t="shared" si="4"/>
        <v>25</v>
      </c>
      <c r="F14" s="193" t="s">
        <v>25</v>
      </c>
      <c r="G14" s="125">
        <f t="shared" si="0"/>
        <v>25</v>
      </c>
      <c r="H14" s="140">
        <f t="shared" si="5"/>
        <v>50</v>
      </c>
      <c r="I14" s="39">
        <v>15</v>
      </c>
      <c r="J14" s="32">
        <v>10</v>
      </c>
      <c r="K14" s="189">
        <v>2</v>
      </c>
      <c r="L14" s="32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25</v>
      </c>
      <c r="X14" s="140">
        <f t="shared" si="6"/>
        <v>25</v>
      </c>
      <c r="Y14" s="137"/>
    </row>
    <row r="15" spans="1:25" s="138" customFormat="1" ht="15.75" customHeight="1" outlineLevel="2" thickBot="1" x14ac:dyDescent="0.3">
      <c r="A15" s="40">
        <v>6</v>
      </c>
      <c r="B15" s="41" t="s">
        <v>29</v>
      </c>
      <c r="C15" s="125">
        <v>10</v>
      </c>
      <c r="D15" s="125">
        <v>15</v>
      </c>
      <c r="E15" s="125">
        <f t="shared" si="4"/>
        <v>25</v>
      </c>
      <c r="F15" s="193" t="s">
        <v>25</v>
      </c>
      <c r="G15" s="125">
        <f t="shared" si="0"/>
        <v>25</v>
      </c>
      <c r="H15" s="140">
        <f t="shared" si="5"/>
        <v>50</v>
      </c>
      <c r="I15" s="39"/>
      <c r="J15" s="32"/>
      <c r="K15" s="189"/>
      <c r="L15" s="32">
        <v>10</v>
      </c>
      <c r="M15" s="32">
        <v>15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25</v>
      </c>
      <c r="X15" s="140">
        <f t="shared" si="6"/>
        <v>25</v>
      </c>
      <c r="Y15" s="137"/>
    </row>
    <row r="16" spans="1:25" s="138" customFormat="1" ht="15.75" customHeight="1" outlineLevel="2" thickBot="1" x14ac:dyDescent="0.3">
      <c r="A16" s="40">
        <v>7</v>
      </c>
      <c r="B16" s="41" t="s">
        <v>30</v>
      </c>
      <c r="C16" s="125">
        <v>20</v>
      </c>
      <c r="D16" s="125">
        <v>0</v>
      </c>
      <c r="E16" s="125">
        <f t="shared" si="4"/>
        <v>20</v>
      </c>
      <c r="F16" s="193" t="s">
        <v>23</v>
      </c>
      <c r="G16" s="125">
        <v>10</v>
      </c>
      <c r="H16" s="140">
        <f t="shared" si="5"/>
        <v>30</v>
      </c>
      <c r="I16" s="39">
        <v>20</v>
      </c>
      <c r="J16" s="32">
        <v>0</v>
      </c>
      <c r="K16" s="189">
        <v>1</v>
      </c>
      <c r="L16" s="32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20</v>
      </c>
      <c r="X16" s="140">
        <f t="shared" si="6"/>
        <v>5</v>
      </c>
      <c r="Y16" s="137"/>
    </row>
    <row r="17" spans="1:25" s="196" customFormat="1" ht="15.75" customHeight="1" outlineLevel="2" thickBot="1" x14ac:dyDescent="0.3">
      <c r="A17" s="39">
        <v>8</v>
      </c>
      <c r="B17" s="41" t="s">
        <v>32</v>
      </c>
      <c r="C17" s="125">
        <v>15</v>
      </c>
      <c r="D17" s="125">
        <f>J17+M17+P17+S17</f>
        <v>0</v>
      </c>
      <c r="E17" s="125">
        <f t="shared" si="4"/>
        <v>15</v>
      </c>
      <c r="F17" s="195" t="s">
        <v>23</v>
      </c>
      <c r="G17" s="125">
        <v>10</v>
      </c>
      <c r="H17" s="140">
        <f t="shared" si="5"/>
        <v>25</v>
      </c>
      <c r="I17" s="39">
        <v>15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15</v>
      </c>
      <c r="X17" s="140">
        <f t="shared" si="6"/>
        <v>10</v>
      </c>
      <c r="Y17" s="137"/>
    </row>
    <row r="18" spans="1:25" ht="20.100000000000001" customHeight="1" outlineLevel="1" x14ac:dyDescent="0.25">
      <c r="A18" s="33"/>
      <c r="B18" s="42" t="s">
        <v>33</v>
      </c>
      <c r="C18" s="43">
        <f>SUM(C10:C17)</f>
        <v>120</v>
      </c>
      <c r="D18" s="43">
        <f>SUM(D10:D17)</f>
        <v>85</v>
      </c>
      <c r="E18" s="44">
        <f>C18+D18</f>
        <v>205</v>
      </c>
      <c r="F18" s="45"/>
      <c r="G18" s="46">
        <f>SUM(G10:G17)</f>
        <v>200</v>
      </c>
      <c r="H18" s="47">
        <f t="shared" si="5"/>
        <v>405</v>
      </c>
      <c r="I18" s="48">
        <f t="shared" ref="I18:S18" si="7">SUM(I10:I17)</f>
        <v>70</v>
      </c>
      <c r="J18" s="48">
        <f t="shared" si="7"/>
        <v>25</v>
      </c>
      <c r="K18" s="49">
        <f>SUM(K10:K17)</f>
        <v>7</v>
      </c>
      <c r="L18" s="48">
        <f t="shared" si="7"/>
        <v>40</v>
      </c>
      <c r="M18" s="50">
        <f t="shared" si="7"/>
        <v>45</v>
      </c>
      <c r="N18" s="51">
        <f>SUM(N10:N17)</f>
        <v>7</v>
      </c>
      <c r="O18" s="48">
        <f t="shared" si="7"/>
        <v>10</v>
      </c>
      <c r="P18" s="48">
        <f t="shared" si="7"/>
        <v>15</v>
      </c>
      <c r="Q18" s="49">
        <f>SUM(Q10:Q17)</f>
        <v>2</v>
      </c>
      <c r="R18" s="48">
        <f t="shared" si="7"/>
        <v>0</v>
      </c>
      <c r="S18" s="48">
        <f t="shared" si="7"/>
        <v>0</v>
      </c>
      <c r="T18" s="49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205</v>
      </c>
      <c r="X18" s="38">
        <f t="shared" si="6"/>
        <v>195</v>
      </c>
      <c r="Y18" s="30"/>
    </row>
    <row r="19" spans="1:25" ht="20.100000000000001" customHeight="1" outlineLevel="1" thickBot="1" x14ac:dyDescent="0.3">
      <c r="A19" s="52"/>
      <c r="B19" s="53" t="s">
        <v>34</v>
      </c>
      <c r="C19" s="279">
        <f>C18/E18</f>
        <v>0.58536585365853655</v>
      </c>
      <c r="D19" s="279">
        <f>D18/E18</f>
        <v>0.41463414634146339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2" customHeight="1" outlineLevel="1" thickBot="1" x14ac:dyDescent="0.3">
      <c r="A20" s="58"/>
      <c r="B20" s="59" t="s">
        <v>35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15" customHeight="1" outlineLevel="2" thickBot="1" x14ac:dyDescent="0.3">
      <c r="A21" s="40">
        <v>1</v>
      </c>
      <c r="B21" s="71" t="s">
        <v>36</v>
      </c>
      <c r="C21" s="125">
        <f>I21+L21+O21+R21</f>
        <v>15</v>
      </c>
      <c r="D21" s="125">
        <f>J21+M21+P21+S21</f>
        <v>10</v>
      </c>
      <c r="E21" s="32">
        <f>SUM(C21:D21)</f>
        <v>25</v>
      </c>
      <c r="F21" s="195" t="s">
        <v>23</v>
      </c>
      <c r="G21" s="217">
        <f t="shared" ref="G21:G39" si="8">X21</f>
        <v>25</v>
      </c>
      <c r="H21" s="217">
        <f>E21+G21</f>
        <v>50</v>
      </c>
      <c r="I21" s="39">
        <v>15</v>
      </c>
      <c r="J21" s="32">
        <v>10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t="shared" ref="U21:U40" si="9">K21+N21+Q21+T21</f>
        <v>2</v>
      </c>
      <c r="V21" s="185">
        <f t="shared" ref="V21:V40" si="10">U21*25</f>
        <v>50</v>
      </c>
      <c r="W21" s="185">
        <f t="shared" ref="W21:W40" si="11">E21</f>
        <v>25</v>
      </c>
      <c r="X21" s="192">
        <f>V21-W21</f>
        <v>25</v>
      </c>
      <c r="Y21" s="137"/>
    </row>
    <row r="22" spans="1:25" s="138" customFormat="1" ht="14.25" customHeight="1" outlineLevel="2" thickBot="1" x14ac:dyDescent="0.3">
      <c r="A22" s="39">
        <v>2</v>
      </c>
      <c r="B22" s="71" t="s">
        <v>37</v>
      </c>
      <c r="C22" s="125">
        <f t="shared" ref="C22:D39" si="12">I22+L22+O22+R22</f>
        <v>15</v>
      </c>
      <c r="D22" s="125">
        <f t="shared" si="12"/>
        <v>10</v>
      </c>
      <c r="E22" s="32">
        <f t="shared" ref="E22:E39" si="13">SUM(C22:D22)</f>
        <v>25</v>
      </c>
      <c r="F22" s="193" t="s">
        <v>25</v>
      </c>
      <c r="G22" s="217">
        <f t="shared" si="8"/>
        <v>25</v>
      </c>
      <c r="H22" s="217">
        <f t="shared" ref="H22:H39" si="14">E22+G22</f>
        <v>50</v>
      </c>
      <c r="I22" s="72"/>
      <c r="J22" s="73"/>
      <c r="K22" s="218"/>
      <c r="L22" s="32"/>
      <c r="M22" s="32"/>
      <c r="N22" s="190"/>
      <c r="O22" s="39">
        <v>15</v>
      </c>
      <c r="P22" s="32">
        <v>10</v>
      </c>
      <c r="Q22" s="194">
        <v>2</v>
      </c>
      <c r="R22" s="32"/>
      <c r="S22" s="32"/>
      <c r="T22" s="190"/>
      <c r="U22" s="191">
        <f t="shared" si="9"/>
        <v>2</v>
      </c>
      <c r="V22" s="185">
        <f t="shared" si="10"/>
        <v>50</v>
      </c>
      <c r="W22" s="185">
        <f t="shared" si="11"/>
        <v>25</v>
      </c>
      <c r="X22" s="192">
        <f t="shared" ref="X22:X39" si="15">V22-W22</f>
        <v>25</v>
      </c>
      <c r="Y22" s="137"/>
    </row>
    <row r="23" spans="1:25" s="138" customFormat="1" ht="24.75" customHeight="1" outlineLevel="2" thickBot="1" x14ac:dyDescent="0.3">
      <c r="A23" s="39">
        <v>3</v>
      </c>
      <c r="B23" s="71" t="s">
        <v>38</v>
      </c>
      <c r="C23" s="125">
        <f t="shared" si="12"/>
        <v>10</v>
      </c>
      <c r="D23" s="125">
        <f t="shared" si="12"/>
        <v>15</v>
      </c>
      <c r="E23" s="32">
        <f t="shared" si="13"/>
        <v>25</v>
      </c>
      <c r="F23" s="195" t="s">
        <v>23</v>
      </c>
      <c r="G23" s="217">
        <f t="shared" si="8"/>
        <v>25</v>
      </c>
      <c r="H23" s="217">
        <f t="shared" si="14"/>
        <v>50</v>
      </c>
      <c r="I23" s="39">
        <v>10</v>
      </c>
      <c r="J23" s="32">
        <v>15</v>
      </c>
      <c r="K23" s="189">
        <v>2</v>
      </c>
      <c r="L23" s="31"/>
      <c r="M23" s="32"/>
      <c r="N23" s="190"/>
      <c r="O23" s="74"/>
      <c r="P23" s="32"/>
      <c r="Q23" s="194"/>
      <c r="R23" s="32"/>
      <c r="S23" s="32"/>
      <c r="T23" s="190"/>
      <c r="U23" s="191">
        <f t="shared" si="9"/>
        <v>2</v>
      </c>
      <c r="V23" s="185">
        <f t="shared" si="10"/>
        <v>50</v>
      </c>
      <c r="W23" s="185">
        <f t="shared" si="11"/>
        <v>25</v>
      </c>
      <c r="X23" s="192">
        <f t="shared" si="15"/>
        <v>25</v>
      </c>
      <c r="Y23" s="137"/>
    </row>
    <row r="24" spans="1:25" s="138" customFormat="1" ht="16.5" customHeight="1" outlineLevel="2" thickBot="1" x14ac:dyDescent="0.3">
      <c r="A24" s="39">
        <v>4</v>
      </c>
      <c r="B24" s="71" t="s">
        <v>39</v>
      </c>
      <c r="C24" s="125">
        <f t="shared" si="12"/>
        <v>10</v>
      </c>
      <c r="D24" s="125">
        <f t="shared" si="12"/>
        <v>15</v>
      </c>
      <c r="E24" s="32">
        <f t="shared" si="13"/>
        <v>25</v>
      </c>
      <c r="F24" s="195" t="s">
        <v>23</v>
      </c>
      <c r="G24" s="217">
        <f t="shared" si="8"/>
        <v>25</v>
      </c>
      <c r="H24" s="217">
        <f t="shared" si="14"/>
        <v>50</v>
      </c>
      <c r="I24" s="39"/>
      <c r="J24" s="32"/>
      <c r="K24" s="189"/>
      <c r="L24" s="31"/>
      <c r="M24" s="32"/>
      <c r="N24" s="190"/>
      <c r="O24" s="39">
        <v>10</v>
      </c>
      <c r="P24" s="32">
        <v>15</v>
      </c>
      <c r="Q24" s="194">
        <v>2</v>
      </c>
      <c r="R24" s="32"/>
      <c r="S24" s="32"/>
      <c r="T24" s="190"/>
      <c r="U24" s="191">
        <f t="shared" si="9"/>
        <v>2</v>
      </c>
      <c r="V24" s="185">
        <f t="shared" si="10"/>
        <v>50</v>
      </c>
      <c r="W24" s="185">
        <f t="shared" si="11"/>
        <v>25</v>
      </c>
      <c r="X24" s="192">
        <f t="shared" si="15"/>
        <v>25</v>
      </c>
      <c r="Y24" s="137"/>
    </row>
    <row r="25" spans="1:25" s="138" customFormat="1" ht="24.6" customHeight="1" outlineLevel="2" thickBot="1" x14ac:dyDescent="0.3">
      <c r="A25" s="39">
        <v>5</v>
      </c>
      <c r="B25" s="71" t="s">
        <v>40</v>
      </c>
      <c r="C25" s="125">
        <v>15</v>
      </c>
      <c r="D25" s="125">
        <v>10</v>
      </c>
      <c r="E25" s="32">
        <f t="shared" si="13"/>
        <v>25</v>
      </c>
      <c r="F25" s="195" t="s">
        <v>23</v>
      </c>
      <c r="G25" s="217">
        <f t="shared" si="8"/>
        <v>25</v>
      </c>
      <c r="H25" s="217">
        <f t="shared" si="14"/>
        <v>50</v>
      </c>
      <c r="I25" s="39"/>
      <c r="J25" s="32"/>
      <c r="K25" s="189"/>
      <c r="L25" s="31"/>
      <c r="M25" s="32"/>
      <c r="N25" s="190"/>
      <c r="O25" s="74"/>
      <c r="P25" s="32"/>
      <c r="Q25" s="194"/>
      <c r="R25" s="32">
        <v>15</v>
      </c>
      <c r="S25" s="32">
        <v>10</v>
      </c>
      <c r="T25" s="190">
        <v>2</v>
      </c>
      <c r="U25" s="191">
        <f t="shared" si="9"/>
        <v>2</v>
      </c>
      <c r="V25" s="185">
        <f t="shared" si="10"/>
        <v>50</v>
      </c>
      <c r="W25" s="185">
        <f t="shared" si="11"/>
        <v>25</v>
      </c>
      <c r="X25" s="192">
        <f t="shared" si="15"/>
        <v>25</v>
      </c>
      <c r="Y25" s="137"/>
    </row>
    <row r="26" spans="1:25" s="138" customFormat="1" ht="15.75" customHeight="1" outlineLevel="2" thickBot="1" x14ac:dyDescent="0.3">
      <c r="A26" s="39">
        <v>6</v>
      </c>
      <c r="B26" s="71" t="s">
        <v>41</v>
      </c>
      <c r="C26" s="125">
        <f t="shared" si="12"/>
        <v>10</v>
      </c>
      <c r="D26" s="125">
        <f t="shared" si="12"/>
        <v>15</v>
      </c>
      <c r="E26" s="32">
        <f t="shared" si="13"/>
        <v>25</v>
      </c>
      <c r="F26" s="195" t="s">
        <v>23</v>
      </c>
      <c r="G26" s="217">
        <f t="shared" si="8"/>
        <v>25</v>
      </c>
      <c r="H26" s="217">
        <f t="shared" si="14"/>
        <v>50</v>
      </c>
      <c r="I26" s="39">
        <v>10</v>
      </c>
      <c r="J26" s="32">
        <v>15</v>
      </c>
      <c r="K26" s="219">
        <v>2</v>
      </c>
      <c r="L26" s="31"/>
      <c r="M26" s="32"/>
      <c r="N26" s="190"/>
      <c r="O26" s="74"/>
      <c r="P26" s="32"/>
      <c r="Q26" s="194"/>
      <c r="R26" s="32"/>
      <c r="S26" s="32"/>
      <c r="T26" s="190"/>
      <c r="U26" s="191">
        <f t="shared" si="9"/>
        <v>2</v>
      </c>
      <c r="V26" s="185">
        <f t="shared" si="10"/>
        <v>50</v>
      </c>
      <c r="W26" s="185">
        <f t="shared" si="11"/>
        <v>25</v>
      </c>
      <c r="X26" s="192">
        <f t="shared" si="15"/>
        <v>25</v>
      </c>
      <c r="Y26" s="137"/>
    </row>
    <row r="27" spans="1:25" s="138" customFormat="1" ht="15.75" customHeight="1" outlineLevel="2" thickBot="1" x14ac:dyDescent="0.3">
      <c r="A27" s="39">
        <v>7</v>
      </c>
      <c r="B27" s="71" t="s">
        <v>42</v>
      </c>
      <c r="C27" s="125">
        <f t="shared" si="12"/>
        <v>15</v>
      </c>
      <c r="D27" s="125">
        <f t="shared" si="12"/>
        <v>10</v>
      </c>
      <c r="E27" s="32">
        <f t="shared" si="13"/>
        <v>25</v>
      </c>
      <c r="F27" s="193" t="s">
        <v>23</v>
      </c>
      <c r="G27" s="217">
        <f t="shared" si="8"/>
        <v>25</v>
      </c>
      <c r="H27" s="217">
        <f t="shared" si="14"/>
        <v>50</v>
      </c>
      <c r="I27" s="72"/>
      <c r="J27" s="73"/>
      <c r="K27" s="220"/>
      <c r="L27" s="31"/>
      <c r="M27" s="32"/>
      <c r="N27" s="190"/>
      <c r="O27" s="74">
        <v>15</v>
      </c>
      <c r="P27" s="32">
        <v>10</v>
      </c>
      <c r="Q27" s="194">
        <v>2</v>
      </c>
      <c r="R27" s="32"/>
      <c r="S27" s="32"/>
      <c r="T27" s="190"/>
      <c r="U27" s="191">
        <f t="shared" si="9"/>
        <v>2</v>
      </c>
      <c r="V27" s="185">
        <f t="shared" si="10"/>
        <v>50</v>
      </c>
      <c r="W27" s="185">
        <f t="shared" si="11"/>
        <v>25</v>
      </c>
      <c r="X27" s="192">
        <f t="shared" si="15"/>
        <v>25</v>
      </c>
      <c r="Y27" s="137"/>
    </row>
    <row r="28" spans="1:25" s="138" customFormat="1" ht="25.5" customHeight="1" outlineLevel="2" thickBot="1" x14ac:dyDescent="0.3">
      <c r="A28" s="39">
        <v>8</v>
      </c>
      <c r="B28" s="71" t="s">
        <v>43</v>
      </c>
      <c r="C28" s="125">
        <f t="shared" si="12"/>
        <v>15</v>
      </c>
      <c r="D28" s="125">
        <f t="shared" si="12"/>
        <v>10</v>
      </c>
      <c r="E28" s="32">
        <f t="shared" si="13"/>
        <v>25</v>
      </c>
      <c r="F28" s="195" t="s">
        <v>25</v>
      </c>
      <c r="G28" s="217">
        <f t="shared" si="8"/>
        <v>25</v>
      </c>
      <c r="H28" s="217">
        <f t="shared" si="14"/>
        <v>50</v>
      </c>
      <c r="I28" s="39"/>
      <c r="J28" s="32"/>
      <c r="K28" s="220"/>
      <c r="L28" s="31"/>
      <c r="M28" s="32"/>
      <c r="N28" s="190"/>
      <c r="O28" s="74"/>
      <c r="P28" s="32"/>
      <c r="Q28" s="194"/>
      <c r="R28" s="32">
        <v>15</v>
      </c>
      <c r="S28" s="32">
        <v>10</v>
      </c>
      <c r="T28" s="190">
        <v>2</v>
      </c>
      <c r="U28" s="191">
        <f t="shared" si="9"/>
        <v>2</v>
      </c>
      <c r="V28" s="185">
        <f t="shared" si="10"/>
        <v>50</v>
      </c>
      <c r="W28" s="185">
        <f t="shared" si="11"/>
        <v>25</v>
      </c>
      <c r="X28" s="192">
        <f t="shared" si="15"/>
        <v>25</v>
      </c>
      <c r="Y28" s="137"/>
    </row>
    <row r="29" spans="1:25" s="138" customFormat="1" ht="24.75" customHeight="1" outlineLevel="2" thickBot="1" x14ac:dyDescent="0.3">
      <c r="A29" s="39">
        <v>9</v>
      </c>
      <c r="B29" s="71" t="s">
        <v>44</v>
      </c>
      <c r="C29" s="125">
        <f t="shared" si="12"/>
        <v>15</v>
      </c>
      <c r="D29" s="125">
        <f t="shared" si="12"/>
        <v>10</v>
      </c>
      <c r="E29" s="32">
        <f t="shared" si="13"/>
        <v>25</v>
      </c>
      <c r="F29" s="195" t="s">
        <v>23</v>
      </c>
      <c r="G29" s="217">
        <f t="shared" si="8"/>
        <v>25</v>
      </c>
      <c r="H29" s="217">
        <f t="shared" si="14"/>
        <v>50</v>
      </c>
      <c r="I29" s="39">
        <v>15</v>
      </c>
      <c r="J29" s="32">
        <v>10</v>
      </c>
      <c r="K29" s="189">
        <v>2</v>
      </c>
      <c r="L29" s="31"/>
      <c r="M29" s="32"/>
      <c r="N29" s="190"/>
      <c r="O29" s="74"/>
      <c r="P29" s="32"/>
      <c r="Q29" s="194"/>
      <c r="R29" s="32"/>
      <c r="S29" s="32"/>
      <c r="T29" s="190"/>
      <c r="U29" s="191">
        <f t="shared" si="9"/>
        <v>2</v>
      </c>
      <c r="V29" s="185">
        <f t="shared" si="10"/>
        <v>50</v>
      </c>
      <c r="W29" s="185">
        <f t="shared" si="11"/>
        <v>25</v>
      </c>
      <c r="X29" s="192">
        <f t="shared" si="15"/>
        <v>25</v>
      </c>
      <c r="Y29" s="137"/>
    </row>
    <row r="30" spans="1:25" s="138" customFormat="1" ht="15" customHeight="1" outlineLevel="2" thickBot="1" x14ac:dyDescent="0.3">
      <c r="A30" s="39">
        <v>10</v>
      </c>
      <c r="B30" s="75" t="s">
        <v>45</v>
      </c>
      <c r="C30" s="125">
        <f t="shared" si="12"/>
        <v>10</v>
      </c>
      <c r="D30" s="125">
        <f t="shared" si="12"/>
        <v>15</v>
      </c>
      <c r="E30" s="32">
        <f t="shared" si="13"/>
        <v>25</v>
      </c>
      <c r="F30" s="195" t="s">
        <v>23</v>
      </c>
      <c r="G30" s="217">
        <f t="shared" si="8"/>
        <v>25</v>
      </c>
      <c r="H30" s="217">
        <f t="shared" si="14"/>
        <v>50</v>
      </c>
      <c r="I30" s="39">
        <v>10</v>
      </c>
      <c r="J30" s="32">
        <v>15</v>
      </c>
      <c r="K30" s="189">
        <v>2</v>
      </c>
      <c r="L30" s="31"/>
      <c r="M30" s="32"/>
      <c r="N30" s="190"/>
      <c r="O30" s="74"/>
      <c r="P30" s="32"/>
      <c r="Q30" s="194"/>
      <c r="R30" s="32"/>
      <c r="S30" s="32"/>
      <c r="T30" s="190"/>
      <c r="U30" s="191">
        <f t="shared" si="9"/>
        <v>2</v>
      </c>
      <c r="V30" s="185">
        <f t="shared" si="10"/>
        <v>50</v>
      </c>
      <c r="W30" s="185">
        <f t="shared" si="11"/>
        <v>25</v>
      </c>
      <c r="X30" s="192">
        <f t="shared" si="15"/>
        <v>25</v>
      </c>
      <c r="Y30" s="137"/>
    </row>
    <row r="31" spans="1:25" s="138" customFormat="1" ht="15.75" customHeight="1" outlineLevel="2" thickBot="1" x14ac:dyDescent="0.3">
      <c r="A31" s="39">
        <v>12</v>
      </c>
      <c r="B31" s="139" t="s">
        <v>46</v>
      </c>
      <c r="C31" s="125">
        <v>15</v>
      </c>
      <c r="D31" s="125">
        <v>15</v>
      </c>
      <c r="E31" s="32">
        <f t="shared" si="13"/>
        <v>30</v>
      </c>
      <c r="F31" s="221" t="s">
        <v>25</v>
      </c>
      <c r="G31" s="217">
        <f t="shared" si="8"/>
        <v>20</v>
      </c>
      <c r="H31" s="217">
        <f t="shared" si="14"/>
        <v>50</v>
      </c>
      <c r="I31" s="39"/>
      <c r="J31" s="32"/>
      <c r="K31" s="189"/>
      <c r="L31" s="32">
        <v>15</v>
      </c>
      <c r="M31" s="32">
        <v>15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9"/>
        <v>2</v>
      </c>
      <c r="V31" s="185">
        <f t="shared" si="10"/>
        <v>50</v>
      </c>
      <c r="W31" s="185">
        <f t="shared" si="11"/>
        <v>30</v>
      </c>
      <c r="X31" s="192">
        <f t="shared" si="15"/>
        <v>20</v>
      </c>
      <c r="Y31" s="137"/>
    </row>
    <row r="32" spans="1:25" s="138" customFormat="1" ht="15.75" customHeight="1" outlineLevel="2" thickBot="1" x14ac:dyDescent="0.3">
      <c r="A32" s="39">
        <v>13</v>
      </c>
      <c r="B32" s="77" t="s">
        <v>47</v>
      </c>
      <c r="C32" s="125">
        <v>10</v>
      </c>
      <c r="D32" s="125">
        <v>15</v>
      </c>
      <c r="E32" s="32">
        <f t="shared" si="13"/>
        <v>25</v>
      </c>
      <c r="F32" s="32" t="s">
        <v>23</v>
      </c>
      <c r="G32" s="217">
        <f t="shared" si="8"/>
        <v>25</v>
      </c>
      <c r="H32" s="217">
        <f t="shared" si="14"/>
        <v>50</v>
      </c>
      <c r="I32" s="39">
        <v>10</v>
      </c>
      <c r="J32" s="32">
        <v>15</v>
      </c>
      <c r="K32" s="189">
        <v>2</v>
      </c>
      <c r="L32" s="32"/>
      <c r="M32" s="32"/>
      <c r="N32" s="190"/>
      <c r="O32" s="222"/>
      <c r="P32" s="129"/>
      <c r="Q32" s="223"/>
      <c r="R32" s="32"/>
      <c r="S32" s="32"/>
      <c r="T32" s="190"/>
      <c r="U32" s="191">
        <f t="shared" si="9"/>
        <v>2</v>
      </c>
      <c r="V32" s="185">
        <f t="shared" si="10"/>
        <v>50</v>
      </c>
      <c r="W32" s="185">
        <f t="shared" si="11"/>
        <v>25</v>
      </c>
      <c r="X32" s="192">
        <f t="shared" si="15"/>
        <v>25</v>
      </c>
      <c r="Y32" s="137"/>
    </row>
    <row r="33" spans="1:25" s="138" customFormat="1" ht="15.75" customHeight="1" outlineLevel="2" thickBot="1" x14ac:dyDescent="0.3">
      <c r="A33" s="39">
        <v>14</v>
      </c>
      <c r="B33" s="139" t="s">
        <v>48</v>
      </c>
      <c r="C33" s="125">
        <v>10</v>
      </c>
      <c r="D33" s="125">
        <v>15</v>
      </c>
      <c r="E33" s="32">
        <f t="shared" si="13"/>
        <v>25</v>
      </c>
      <c r="F33" s="221" t="s">
        <v>23</v>
      </c>
      <c r="G33" s="217">
        <f t="shared" si="8"/>
        <v>25</v>
      </c>
      <c r="H33" s="217">
        <f t="shared" si="14"/>
        <v>50</v>
      </c>
      <c r="I33" s="39">
        <v>10</v>
      </c>
      <c r="J33" s="32">
        <v>15</v>
      </c>
      <c r="K33" s="189">
        <v>2</v>
      </c>
      <c r="L33" s="32"/>
      <c r="M33" s="32"/>
      <c r="N33" s="190"/>
      <c r="O33" s="39"/>
      <c r="P33" s="32"/>
      <c r="Q33" s="189"/>
      <c r="R33" s="32"/>
      <c r="S33" s="32"/>
      <c r="T33" s="224"/>
      <c r="U33" s="191">
        <f t="shared" si="9"/>
        <v>2</v>
      </c>
      <c r="V33" s="185">
        <f t="shared" si="10"/>
        <v>50</v>
      </c>
      <c r="W33" s="185">
        <f t="shared" si="11"/>
        <v>25</v>
      </c>
      <c r="X33" s="192">
        <f t="shared" si="15"/>
        <v>25</v>
      </c>
      <c r="Y33" s="137"/>
    </row>
    <row r="34" spans="1:25" s="138" customFormat="1" ht="15.75" customHeight="1" outlineLevel="2" thickBot="1" x14ac:dyDescent="0.3">
      <c r="A34" s="39">
        <v>15</v>
      </c>
      <c r="B34" s="139" t="s">
        <v>49</v>
      </c>
      <c r="C34" s="125">
        <f t="shared" si="12"/>
        <v>10</v>
      </c>
      <c r="D34" s="125">
        <f t="shared" si="12"/>
        <v>20</v>
      </c>
      <c r="E34" s="32">
        <f t="shared" si="13"/>
        <v>30</v>
      </c>
      <c r="F34" s="32" t="s">
        <v>23</v>
      </c>
      <c r="G34" s="217">
        <f t="shared" si="8"/>
        <v>20</v>
      </c>
      <c r="H34" s="217">
        <f t="shared" si="14"/>
        <v>50</v>
      </c>
      <c r="I34" s="39"/>
      <c r="J34" s="32"/>
      <c r="K34" s="189"/>
      <c r="L34" s="32"/>
      <c r="M34" s="32"/>
      <c r="N34" s="190"/>
      <c r="O34" s="39">
        <v>10</v>
      </c>
      <c r="P34" s="32">
        <v>20</v>
      </c>
      <c r="Q34" s="189">
        <v>2</v>
      </c>
      <c r="R34" s="32"/>
      <c r="S34" s="32"/>
      <c r="T34" s="190"/>
      <c r="U34" s="191">
        <f t="shared" si="9"/>
        <v>2</v>
      </c>
      <c r="V34" s="185">
        <f t="shared" si="10"/>
        <v>50</v>
      </c>
      <c r="W34" s="185">
        <f t="shared" si="11"/>
        <v>30</v>
      </c>
      <c r="X34" s="192">
        <f t="shared" si="15"/>
        <v>20</v>
      </c>
      <c r="Y34" s="137"/>
    </row>
    <row r="35" spans="1:25" s="138" customFormat="1" ht="13.5" customHeight="1" outlineLevel="2" thickBot="1" x14ac:dyDescent="0.3">
      <c r="A35" s="39">
        <v>16</v>
      </c>
      <c r="B35" s="139" t="s">
        <v>50</v>
      </c>
      <c r="C35" s="125">
        <v>20</v>
      </c>
      <c r="D35" s="125">
        <v>20</v>
      </c>
      <c r="E35" s="32">
        <f t="shared" si="13"/>
        <v>40</v>
      </c>
      <c r="F35" s="32" t="s">
        <v>25</v>
      </c>
      <c r="G35" s="217">
        <v>35</v>
      </c>
      <c r="H35" s="217">
        <f t="shared" si="14"/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v>20</v>
      </c>
      <c r="S35" s="32">
        <v>20</v>
      </c>
      <c r="T35" s="190">
        <v>3</v>
      </c>
      <c r="U35" s="191">
        <f t="shared" si="9"/>
        <v>3</v>
      </c>
      <c r="V35" s="185">
        <f t="shared" si="10"/>
        <v>75</v>
      </c>
      <c r="W35" s="185">
        <f t="shared" si="11"/>
        <v>40</v>
      </c>
      <c r="X35" s="192">
        <f t="shared" si="15"/>
        <v>35</v>
      </c>
      <c r="Y35" s="137"/>
    </row>
    <row r="36" spans="1:25" s="138" customFormat="1" ht="15" customHeight="1" outlineLevel="2" thickBot="1" x14ac:dyDescent="0.3">
      <c r="A36" s="39">
        <v>17</v>
      </c>
      <c r="B36" s="77" t="s">
        <v>51</v>
      </c>
      <c r="C36" s="125">
        <v>10</v>
      </c>
      <c r="D36" s="125">
        <v>15</v>
      </c>
      <c r="E36" s="32">
        <f t="shared" si="13"/>
        <v>25</v>
      </c>
      <c r="F36" s="32" t="s">
        <v>23</v>
      </c>
      <c r="G36" s="217">
        <f t="shared" si="8"/>
        <v>25</v>
      </c>
      <c r="H36" s="217">
        <f t="shared" si="14"/>
        <v>50</v>
      </c>
      <c r="I36" s="39"/>
      <c r="J36" s="32"/>
      <c r="K36" s="189"/>
      <c r="L36" s="32">
        <v>10</v>
      </c>
      <c r="M36" s="32">
        <v>15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9"/>
        <v>2</v>
      </c>
      <c r="V36" s="185">
        <f t="shared" si="10"/>
        <v>50</v>
      </c>
      <c r="W36" s="185">
        <f t="shared" si="11"/>
        <v>25</v>
      </c>
      <c r="X36" s="192">
        <f t="shared" si="15"/>
        <v>25</v>
      </c>
      <c r="Y36" s="137"/>
    </row>
    <row r="37" spans="1:25" s="138" customFormat="1" ht="15.75" customHeight="1" outlineLevel="2" thickBot="1" x14ac:dyDescent="0.3">
      <c r="A37" s="39">
        <v>18</v>
      </c>
      <c r="B37" s="77" t="s">
        <v>52</v>
      </c>
      <c r="C37" s="125">
        <v>10</v>
      </c>
      <c r="D37" s="125">
        <v>20</v>
      </c>
      <c r="E37" s="32">
        <f t="shared" si="13"/>
        <v>30</v>
      </c>
      <c r="F37" s="32" t="s">
        <v>23</v>
      </c>
      <c r="G37" s="217">
        <f t="shared" si="8"/>
        <v>20</v>
      </c>
      <c r="H37" s="217">
        <f t="shared" si="14"/>
        <v>50</v>
      </c>
      <c r="I37" s="39">
        <v>10</v>
      </c>
      <c r="J37" s="32">
        <v>20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9"/>
        <v>2</v>
      </c>
      <c r="V37" s="185">
        <f t="shared" si="10"/>
        <v>50</v>
      </c>
      <c r="W37" s="185">
        <f t="shared" si="11"/>
        <v>30</v>
      </c>
      <c r="X37" s="192">
        <f t="shared" si="15"/>
        <v>20</v>
      </c>
      <c r="Y37" s="137"/>
    </row>
    <row r="38" spans="1:25" s="138" customFormat="1" ht="15.75" customHeight="1" outlineLevel="2" thickBot="1" x14ac:dyDescent="0.3">
      <c r="A38" s="39">
        <v>19</v>
      </c>
      <c r="B38" s="139" t="s">
        <v>53</v>
      </c>
      <c r="C38" s="125">
        <v>10</v>
      </c>
      <c r="D38" s="125">
        <f t="shared" si="12"/>
        <v>15</v>
      </c>
      <c r="E38" s="32">
        <f t="shared" si="13"/>
        <v>25</v>
      </c>
      <c r="F38" s="32" t="s">
        <v>23</v>
      </c>
      <c r="G38" s="217">
        <f t="shared" si="8"/>
        <v>25</v>
      </c>
      <c r="H38" s="217">
        <f t="shared" si="14"/>
        <v>50</v>
      </c>
      <c r="I38" s="39"/>
      <c r="J38" s="32"/>
      <c r="K38" s="189"/>
      <c r="L38" s="32">
        <v>10</v>
      </c>
      <c r="M38" s="32">
        <v>15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9"/>
        <v>2</v>
      </c>
      <c r="V38" s="185">
        <f t="shared" si="10"/>
        <v>50</v>
      </c>
      <c r="W38" s="185">
        <f t="shared" si="11"/>
        <v>25</v>
      </c>
      <c r="X38" s="192">
        <f t="shared" si="15"/>
        <v>25</v>
      </c>
      <c r="Y38" s="137"/>
    </row>
    <row r="39" spans="1:25" s="138" customFormat="1" ht="29.45" customHeight="1" outlineLevel="2" thickBot="1" x14ac:dyDescent="0.3">
      <c r="A39" s="39">
        <v>20</v>
      </c>
      <c r="B39" s="77" t="s">
        <v>54</v>
      </c>
      <c r="C39" s="125">
        <v>15</v>
      </c>
      <c r="D39" s="125">
        <f t="shared" si="12"/>
        <v>0</v>
      </c>
      <c r="E39" s="32">
        <f t="shared" si="13"/>
        <v>15</v>
      </c>
      <c r="F39" s="32" t="s">
        <v>23</v>
      </c>
      <c r="G39" s="217">
        <f t="shared" si="8"/>
        <v>10</v>
      </c>
      <c r="H39" s="217">
        <f t="shared" si="14"/>
        <v>25</v>
      </c>
      <c r="I39" s="39">
        <v>15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9"/>
        <v>1</v>
      </c>
      <c r="V39" s="185">
        <f t="shared" si="10"/>
        <v>25</v>
      </c>
      <c r="W39" s="185">
        <f t="shared" si="11"/>
        <v>15</v>
      </c>
      <c r="X39" s="192">
        <f t="shared" si="15"/>
        <v>10</v>
      </c>
      <c r="Y39" s="137"/>
    </row>
    <row r="40" spans="1:25" ht="20.100000000000001" customHeight="1" outlineLevel="1" x14ac:dyDescent="0.25">
      <c r="A40" s="70"/>
      <c r="B40" s="79" t="s">
        <v>33</v>
      </c>
      <c r="C40" s="80">
        <f>SUM(C21:C39)</f>
        <v>240</v>
      </c>
      <c r="D40" s="80">
        <f>SUM(D21:D39)</f>
        <v>255</v>
      </c>
      <c r="E40" s="81">
        <f>C40+D40</f>
        <v>495</v>
      </c>
      <c r="F40" s="82"/>
      <c r="G40" s="83">
        <f t="shared" ref="G40:T40" si="16">SUM(G21:G39)</f>
        <v>455</v>
      </c>
      <c r="H40" s="83">
        <f t="shared" si="16"/>
        <v>950</v>
      </c>
      <c r="I40" s="84">
        <f t="shared" si="16"/>
        <v>105</v>
      </c>
      <c r="J40" s="84">
        <f t="shared" si="16"/>
        <v>115</v>
      </c>
      <c r="K40" s="85">
        <f t="shared" si="16"/>
        <v>17</v>
      </c>
      <c r="L40" s="84">
        <f t="shared" si="16"/>
        <v>35</v>
      </c>
      <c r="M40" s="84">
        <f t="shared" si="16"/>
        <v>45</v>
      </c>
      <c r="N40" s="85">
        <f t="shared" si="16"/>
        <v>6</v>
      </c>
      <c r="O40" s="84">
        <f t="shared" si="16"/>
        <v>50</v>
      </c>
      <c r="P40" s="84">
        <f t="shared" si="16"/>
        <v>55</v>
      </c>
      <c r="Q40" s="85">
        <f t="shared" si="16"/>
        <v>8</v>
      </c>
      <c r="R40" s="84">
        <f t="shared" si="16"/>
        <v>50</v>
      </c>
      <c r="S40" s="84">
        <f t="shared" si="16"/>
        <v>40</v>
      </c>
      <c r="T40" s="85">
        <f t="shared" si="16"/>
        <v>7</v>
      </c>
      <c r="U40" s="208">
        <f t="shared" si="9"/>
        <v>38</v>
      </c>
      <c r="V40" s="35">
        <f t="shared" si="10"/>
        <v>950</v>
      </c>
      <c r="W40" s="35">
        <f t="shared" si="11"/>
        <v>495</v>
      </c>
      <c r="X40" s="36">
        <f>V40-W40</f>
        <v>455</v>
      </c>
      <c r="Y40" s="30"/>
    </row>
    <row r="41" spans="1:25" ht="20.100000000000001" customHeight="1" outlineLevel="1" thickBot="1" x14ac:dyDescent="0.3">
      <c r="A41" s="86"/>
      <c r="B41" s="87" t="s">
        <v>34</v>
      </c>
      <c r="C41" s="280">
        <f>C40/E40</f>
        <v>0.48484848484848486</v>
      </c>
      <c r="D41" s="280">
        <f>D40/E40</f>
        <v>0.51515151515151514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 x14ac:dyDescent="0.3">
      <c r="A42" s="97"/>
      <c r="B42" s="98" t="s">
        <v>55</v>
      </c>
      <c r="C42" s="99" t="s">
        <v>56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270" customFormat="1" ht="19.149999999999999" customHeight="1" outlineLevel="1" x14ac:dyDescent="0.25">
      <c r="A43" s="272">
        <v>1</v>
      </c>
      <c r="B43" s="309" t="s">
        <v>98</v>
      </c>
      <c r="C43" s="107">
        <v>30</v>
      </c>
      <c r="D43" s="107">
        <v>30</v>
      </c>
      <c r="E43" s="106">
        <f>SUM(C43:D43)</f>
        <v>60</v>
      </c>
      <c r="F43" s="225" t="s">
        <v>23</v>
      </c>
      <c r="G43" s="135">
        <f>X43</f>
        <v>40</v>
      </c>
      <c r="H43" s="274">
        <f>E43+G43</f>
        <v>100</v>
      </c>
      <c r="I43" s="272">
        <v>0</v>
      </c>
      <c r="J43" s="260">
        <v>30</v>
      </c>
      <c r="K43" s="260">
        <v>2</v>
      </c>
      <c r="L43" s="260">
        <v>30</v>
      </c>
      <c r="M43" s="260">
        <v>0</v>
      </c>
      <c r="N43" s="276">
        <v>2</v>
      </c>
      <c r="O43" s="272"/>
      <c r="P43" s="260"/>
      <c r="Q43" s="275"/>
      <c r="R43" s="259"/>
      <c r="S43" s="260"/>
      <c r="T43" s="276"/>
      <c r="U43" s="267">
        <f>K43+N43+Q43+T43</f>
        <v>4</v>
      </c>
      <c r="V43" s="268">
        <f>U43*25</f>
        <v>100</v>
      </c>
      <c r="W43" s="268">
        <f>E43</f>
        <v>60</v>
      </c>
      <c r="X43" s="263">
        <f>V43-W43</f>
        <v>40</v>
      </c>
      <c r="Y43" s="269"/>
    </row>
    <row r="44" spans="1:25" ht="16.149999999999999" customHeight="1" outlineLevel="1" x14ac:dyDescent="0.25">
      <c r="A44" s="70"/>
      <c r="B44" s="79" t="s">
        <v>33</v>
      </c>
      <c r="C44" s="80">
        <f>C43</f>
        <v>30</v>
      </c>
      <c r="D44" s="80">
        <f>D43</f>
        <v>30</v>
      </c>
      <c r="E44" s="81">
        <f>C44+D44</f>
        <v>60</v>
      </c>
      <c r="F44" s="76"/>
      <c r="G44" s="108">
        <f>G43</f>
        <v>40</v>
      </c>
      <c r="H44" s="109">
        <f>SUM(E44+G44)</f>
        <v>100</v>
      </c>
      <c r="I44" s="48">
        <f t="shared" ref="I44:T44" si="17">I43</f>
        <v>0</v>
      </c>
      <c r="J44" s="78">
        <f t="shared" si="17"/>
        <v>30</v>
      </c>
      <c r="K44" s="110">
        <f t="shared" si="17"/>
        <v>2</v>
      </c>
      <c r="L44" s="78">
        <f t="shared" si="17"/>
        <v>30</v>
      </c>
      <c r="M44" s="78">
        <f t="shared" si="17"/>
        <v>0</v>
      </c>
      <c r="N44" s="111">
        <f>SUM(N43)</f>
        <v>2</v>
      </c>
      <c r="O44" s="48">
        <f t="shared" si="17"/>
        <v>0</v>
      </c>
      <c r="P44" s="78">
        <f t="shared" si="17"/>
        <v>0</v>
      </c>
      <c r="Q44" s="112">
        <f t="shared" si="17"/>
        <v>0</v>
      </c>
      <c r="R44" s="78">
        <f t="shared" si="17"/>
        <v>0</v>
      </c>
      <c r="S44" s="78">
        <f t="shared" si="17"/>
        <v>0</v>
      </c>
      <c r="T44" s="111">
        <f t="shared" si="17"/>
        <v>0</v>
      </c>
      <c r="U44" s="205">
        <f>K44+N44+Q44+T44</f>
        <v>4</v>
      </c>
      <c r="V44" s="37">
        <f>U44*25</f>
        <v>100</v>
      </c>
      <c r="W44" s="37">
        <f>E44</f>
        <v>60</v>
      </c>
      <c r="X44" s="38">
        <f>V44-W44</f>
        <v>40</v>
      </c>
      <c r="Y44" s="30"/>
    </row>
    <row r="45" spans="1:25" ht="15" customHeight="1" outlineLevel="1" thickBot="1" x14ac:dyDescent="0.3">
      <c r="A45" s="86"/>
      <c r="B45" s="87" t="s">
        <v>34</v>
      </c>
      <c r="C45" s="88">
        <f>C44/E44</f>
        <v>0.5</v>
      </c>
      <c r="D45" s="88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 x14ac:dyDescent="0.3">
      <c r="A46" s="97"/>
      <c r="B46" s="117" t="s">
        <v>57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15.75" customHeight="1" outlineLevel="1" x14ac:dyDescent="0.25">
      <c r="A47" s="40">
        <v>1</v>
      </c>
      <c r="B47" s="128" t="s">
        <v>103</v>
      </c>
      <c r="C47" s="122">
        <f t="shared" ref="C47:D49" si="18">I47+L47+O47+R47</f>
        <v>0</v>
      </c>
      <c r="D47" s="122">
        <f t="shared" si="18"/>
        <v>60</v>
      </c>
      <c r="E47" s="121">
        <f>SUM(C47:D47)</f>
        <v>60</v>
      </c>
      <c r="F47" s="106" t="s">
        <v>23</v>
      </c>
      <c r="G47" s="135">
        <f>X47</f>
        <v>40</v>
      </c>
      <c r="H47" s="135">
        <f>E47+G47</f>
        <v>100</v>
      </c>
      <c r="I47" s="120"/>
      <c r="J47" s="121"/>
      <c r="K47" s="228"/>
      <c r="L47" s="122">
        <v>0</v>
      </c>
      <c r="M47" s="121">
        <v>30</v>
      </c>
      <c r="N47" s="229">
        <v>2</v>
      </c>
      <c r="O47" s="40">
        <v>0</v>
      </c>
      <c r="P47" s="106">
        <v>30</v>
      </c>
      <c r="Q47" s="227">
        <v>2</v>
      </c>
      <c r="R47" s="107"/>
      <c r="S47" s="106"/>
      <c r="T47" s="226"/>
      <c r="U47" s="210">
        <f>K47+N47+Q47+T47</f>
        <v>4</v>
      </c>
      <c r="V47" s="125">
        <f>U47*25</f>
        <v>100</v>
      </c>
      <c r="W47" s="125">
        <f>E47</f>
        <v>60</v>
      </c>
      <c r="X47" s="140">
        <f>V47-W47</f>
        <v>40</v>
      </c>
      <c r="Y47" s="137"/>
    </row>
    <row r="48" spans="1:25" s="138" customFormat="1" ht="15.75" customHeight="1" outlineLevel="1" x14ac:dyDescent="0.25">
      <c r="A48" s="40">
        <v>2</v>
      </c>
      <c r="B48" s="128" t="s">
        <v>102</v>
      </c>
      <c r="C48" s="122">
        <v>60</v>
      </c>
      <c r="D48" s="122">
        <v>0</v>
      </c>
      <c r="E48" s="121">
        <f>SUM(C48:D48)</f>
        <v>60</v>
      </c>
      <c r="F48" s="106" t="s">
        <v>23</v>
      </c>
      <c r="G48" s="135">
        <f>X48</f>
        <v>40</v>
      </c>
      <c r="H48" s="135">
        <f>E48+G48</f>
        <v>100</v>
      </c>
      <c r="I48" s="120"/>
      <c r="J48" s="121"/>
      <c r="K48" s="228"/>
      <c r="L48" s="122"/>
      <c r="M48" s="121"/>
      <c r="N48" s="229"/>
      <c r="O48" s="40">
        <v>30</v>
      </c>
      <c r="P48" s="106">
        <v>0</v>
      </c>
      <c r="Q48" s="227">
        <v>2</v>
      </c>
      <c r="R48" s="107">
        <v>30</v>
      </c>
      <c r="S48" s="106">
        <v>0</v>
      </c>
      <c r="T48" s="226">
        <v>2</v>
      </c>
      <c r="U48" s="210">
        <f>K48+N48+Q48+T48</f>
        <v>4</v>
      </c>
      <c r="V48" s="125">
        <f>U48*25</f>
        <v>100</v>
      </c>
      <c r="W48" s="125">
        <f>E48</f>
        <v>60</v>
      </c>
      <c r="X48" s="140">
        <f>V48-W48</f>
        <v>40</v>
      </c>
      <c r="Y48" s="137"/>
    </row>
    <row r="49" spans="1:25" s="270" customFormat="1" ht="15.75" customHeight="1" outlineLevel="1" x14ac:dyDescent="0.25">
      <c r="A49" s="272">
        <v>3</v>
      </c>
      <c r="B49" s="273" t="s">
        <v>58</v>
      </c>
      <c r="C49" s="283">
        <f t="shared" si="18"/>
        <v>0</v>
      </c>
      <c r="D49" s="283">
        <f t="shared" si="18"/>
        <v>110</v>
      </c>
      <c r="E49" s="284">
        <f>SUM(C49:D49)</f>
        <v>110</v>
      </c>
      <c r="F49" s="260" t="s">
        <v>23</v>
      </c>
      <c r="G49" s="274">
        <f>X49</f>
        <v>90</v>
      </c>
      <c r="H49" s="274">
        <f>E49+G49</f>
        <v>200</v>
      </c>
      <c r="I49" s="285"/>
      <c r="J49" s="285"/>
      <c r="K49" s="286"/>
      <c r="L49" s="287"/>
      <c r="M49" s="285">
        <v>40</v>
      </c>
      <c r="N49" s="286">
        <v>3</v>
      </c>
      <c r="O49" s="264"/>
      <c r="P49" s="264">
        <v>40</v>
      </c>
      <c r="Q49" s="277">
        <v>3</v>
      </c>
      <c r="R49" s="268"/>
      <c r="S49" s="264">
        <v>30</v>
      </c>
      <c r="T49" s="277">
        <v>2</v>
      </c>
      <c r="U49" s="288">
        <f>K49+N49+Q49+T49</f>
        <v>8</v>
      </c>
      <c r="V49" s="268">
        <f>U49*25</f>
        <v>200</v>
      </c>
      <c r="W49" s="268">
        <f>E49</f>
        <v>110</v>
      </c>
      <c r="X49" s="263">
        <f>V49-W49</f>
        <v>90</v>
      </c>
      <c r="Y49" s="269"/>
    </row>
    <row r="50" spans="1:25" ht="20.100000000000001" customHeight="1" outlineLevel="1" x14ac:dyDescent="0.25">
      <c r="A50" s="70"/>
      <c r="B50" s="79" t="s">
        <v>94</v>
      </c>
      <c r="C50" s="126">
        <f>SUM(C47:C49)</f>
        <v>60</v>
      </c>
      <c r="D50" s="126">
        <f>SUM(D47:D49)</f>
        <v>170</v>
      </c>
      <c r="E50" s="126">
        <f>SUM(E47:E49)</f>
        <v>230</v>
      </c>
      <c r="F50" s="282"/>
      <c r="G50" s="282">
        <f t="shared" ref="G50:T50" si="19">SUM(G47:G49)</f>
        <v>170</v>
      </c>
      <c r="H50" s="282">
        <f t="shared" si="19"/>
        <v>400</v>
      </c>
      <c r="I50" s="127">
        <f t="shared" si="19"/>
        <v>0</v>
      </c>
      <c r="J50" s="127">
        <f t="shared" si="19"/>
        <v>0</v>
      </c>
      <c r="K50" s="127">
        <f t="shared" si="19"/>
        <v>0</v>
      </c>
      <c r="L50" s="127">
        <f t="shared" si="19"/>
        <v>0</v>
      </c>
      <c r="M50" s="127">
        <f t="shared" si="19"/>
        <v>70</v>
      </c>
      <c r="N50" s="127">
        <f t="shared" si="19"/>
        <v>5</v>
      </c>
      <c r="O50" s="127">
        <f t="shared" si="19"/>
        <v>30</v>
      </c>
      <c r="P50" s="127">
        <f t="shared" si="19"/>
        <v>70</v>
      </c>
      <c r="Q50" s="127">
        <f t="shared" si="19"/>
        <v>7</v>
      </c>
      <c r="R50" s="127">
        <f t="shared" si="19"/>
        <v>30</v>
      </c>
      <c r="S50" s="127">
        <f t="shared" si="19"/>
        <v>30</v>
      </c>
      <c r="T50" s="127">
        <f t="shared" si="19"/>
        <v>4</v>
      </c>
      <c r="U50" s="211">
        <f>K50+N50+Q50+T50</f>
        <v>16</v>
      </c>
      <c r="V50" s="37">
        <f>U50*25</f>
        <v>400</v>
      </c>
      <c r="W50" s="37">
        <f>E50</f>
        <v>230</v>
      </c>
      <c r="X50" s="38">
        <f>V50-W50</f>
        <v>170</v>
      </c>
      <c r="Y50" s="30"/>
    </row>
    <row r="51" spans="1:25" ht="20.100000000000001" customHeight="1" outlineLevel="1" thickBot="1" x14ac:dyDescent="0.3">
      <c r="A51" s="86"/>
      <c r="B51" s="87" t="s">
        <v>34</v>
      </c>
      <c r="C51" s="289">
        <f>C50/E50</f>
        <v>0.2608695652173913</v>
      </c>
      <c r="D51" s="289">
        <f>D50/E50</f>
        <v>0.73913043478260865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 x14ac:dyDescent="0.3">
      <c r="A52" s="97"/>
      <c r="B52" s="98" t="s">
        <v>59</v>
      </c>
      <c r="C52" s="99" t="s">
        <v>56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138" customFormat="1" ht="15" customHeight="1" outlineLevel="1" x14ac:dyDescent="0.25">
      <c r="A53" s="40">
        <v>1</v>
      </c>
      <c r="B53" s="128" t="s">
        <v>60</v>
      </c>
      <c r="C53" s="107">
        <f>I53+L53+O53+R53</f>
        <v>25</v>
      </c>
      <c r="D53" s="107">
        <f>J53+M53+P53+S53</f>
        <v>0</v>
      </c>
      <c r="E53" s="106">
        <f>C53+D53</f>
        <v>25</v>
      </c>
      <c r="F53" s="106" t="s">
        <v>23</v>
      </c>
      <c r="G53" s="135">
        <f>X53</f>
        <v>25</v>
      </c>
      <c r="H53" s="135">
        <f>E53+G53</f>
        <v>50</v>
      </c>
      <c r="I53" s="40">
        <v>25</v>
      </c>
      <c r="J53" s="106">
        <v>0</v>
      </c>
      <c r="K53" s="227">
        <v>2</v>
      </c>
      <c r="L53" s="107"/>
      <c r="M53" s="106"/>
      <c r="N53" s="226"/>
      <c r="O53" s="40"/>
      <c r="P53" s="106"/>
      <c r="Q53" s="227"/>
      <c r="R53" s="107"/>
      <c r="S53" s="106"/>
      <c r="T53" s="226"/>
      <c r="U53" s="31">
        <f>K53+N53+Q53+T53</f>
        <v>2</v>
      </c>
      <c r="V53" s="125">
        <f>U53*25</f>
        <v>50</v>
      </c>
      <c r="W53" s="125">
        <f>E53</f>
        <v>25</v>
      </c>
      <c r="X53" s="140">
        <f>V53-W53</f>
        <v>25</v>
      </c>
      <c r="Y53" s="137"/>
    </row>
    <row r="54" spans="1:25" s="138" customFormat="1" ht="12.75" customHeight="1" outlineLevel="1" x14ac:dyDescent="0.25">
      <c r="A54" s="40">
        <v>3</v>
      </c>
      <c r="B54" s="128" t="s">
        <v>61</v>
      </c>
      <c r="C54" s="107">
        <f t="shared" ref="C54:D56" si="20">I54+L54+O54+R54</f>
        <v>10</v>
      </c>
      <c r="D54" s="107">
        <f t="shared" si="20"/>
        <v>20</v>
      </c>
      <c r="E54" s="106">
        <f>C54+D54</f>
        <v>30</v>
      </c>
      <c r="F54" s="106" t="s">
        <v>23</v>
      </c>
      <c r="G54" s="135">
        <f>X54</f>
        <v>20</v>
      </c>
      <c r="H54" s="135">
        <f>E54+G54</f>
        <v>50</v>
      </c>
      <c r="I54" s="40">
        <v>10</v>
      </c>
      <c r="J54" s="106">
        <v>20</v>
      </c>
      <c r="K54" s="227">
        <v>2</v>
      </c>
      <c r="L54" s="107"/>
      <c r="M54" s="106"/>
      <c r="N54" s="226"/>
      <c r="O54" s="40"/>
      <c r="P54" s="106"/>
      <c r="Q54" s="227"/>
      <c r="R54" s="107"/>
      <c r="S54" s="106"/>
      <c r="T54" s="226"/>
      <c r="U54" s="31">
        <f>K54+N54+Q54+T54</f>
        <v>2</v>
      </c>
      <c r="V54" s="125">
        <f>U54*25</f>
        <v>50</v>
      </c>
      <c r="W54" s="125">
        <f>E54</f>
        <v>30</v>
      </c>
      <c r="X54" s="140">
        <f>V54-W54</f>
        <v>20</v>
      </c>
      <c r="Y54" s="137"/>
    </row>
    <row r="55" spans="1:25" s="138" customFormat="1" ht="30" customHeight="1" outlineLevel="1" x14ac:dyDescent="0.25">
      <c r="A55" s="40">
        <v>4</v>
      </c>
      <c r="B55" s="128" t="s">
        <v>62</v>
      </c>
      <c r="C55" s="107">
        <f t="shared" si="20"/>
        <v>0</v>
      </c>
      <c r="D55" s="107">
        <f t="shared" si="20"/>
        <v>15</v>
      </c>
      <c r="E55" s="106">
        <f>C55+D55</f>
        <v>15</v>
      </c>
      <c r="F55" s="106" t="s">
        <v>107</v>
      </c>
      <c r="G55" s="135">
        <f>X55</f>
        <v>235</v>
      </c>
      <c r="H55" s="135">
        <f>E55+G55</f>
        <v>250</v>
      </c>
      <c r="I55" s="40"/>
      <c r="J55" s="106"/>
      <c r="K55" s="227"/>
      <c r="L55" s="107">
        <v>0</v>
      </c>
      <c r="M55" s="106">
        <v>15</v>
      </c>
      <c r="N55" s="226">
        <v>2</v>
      </c>
      <c r="O55" s="40"/>
      <c r="P55" s="106"/>
      <c r="Q55" s="227">
        <v>4</v>
      </c>
      <c r="R55" s="107"/>
      <c r="S55" s="106"/>
      <c r="T55" s="226">
        <v>4</v>
      </c>
      <c r="U55" s="31">
        <f>K55+N55+Q55+T55</f>
        <v>10</v>
      </c>
      <c r="V55" s="125">
        <f>U55*25</f>
        <v>250</v>
      </c>
      <c r="W55" s="125">
        <f>E55</f>
        <v>15</v>
      </c>
      <c r="X55" s="140">
        <f>V55-W55</f>
        <v>235</v>
      </c>
      <c r="Y55" s="137"/>
    </row>
    <row r="56" spans="1:25" s="138" customFormat="1" ht="15" customHeight="1" outlineLevel="1" x14ac:dyDescent="0.25">
      <c r="A56" s="39">
        <v>5</v>
      </c>
      <c r="B56" s="71" t="s">
        <v>63</v>
      </c>
      <c r="C56" s="107">
        <f t="shared" si="20"/>
        <v>0</v>
      </c>
      <c r="D56" s="107">
        <f t="shared" si="20"/>
        <v>0</v>
      </c>
      <c r="E56" s="106">
        <v>0</v>
      </c>
      <c r="F56" s="106" t="s">
        <v>25</v>
      </c>
      <c r="G56" s="135">
        <f>X56</f>
        <v>150</v>
      </c>
      <c r="H56" s="135">
        <f>E56+G56</f>
        <v>150</v>
      </c>
      <c r="I56" s="39"/>
      <c r="J56" s="32"/>
      <c r="K56" s="231"/>
      <c r="L56" s="125"/>
      <c r="M56" s="32"/>
      <c r="N56" s="232"/>
      <c r="O56" s="39"/>
      <c r="P56" s="32"/>
      <c r="Q56" s="231"/>
      <c r="R56" s="125"/>
      <c r="S56" s="32"/>
      <c r="T56" s="232">
        <v>6</v>
      </c>
      <c r="U56" s="31">
        <f>K56+N56+Q56+T56</f>
        <v>6</v>
      </c>
      <c r="V56" s="125">
        <f>U56*25</f>
        <v>150</v>
      </c>
      <c r="W56" s="125">
        <f>E56</f>
        <v>0</v>
      </c>
      <c r="X56" s="140">
        <f>V56-W56</f>
        <v>150</v>
      </c>
      <c r="Y56" s="137"/>
    </row>
    <row r="57" spans="1:25" ht="20.100000000000001" customHeight="1" outlineLevel="1" x14ac:dyDescent="0.25">
      <c r="A57" s="70"/>
      <c r="B57" s="79" t="s">
        <v>33</v>
      </c>
      <c r="C57" s="126">
        <f t="shared" ref="C57:T57" si="21">SUM(C53:C56)</f>
        <v>35</v>
      </c>
      <c r="D57" s="126">
        <f t="shared" si="21"/>
        <v>35</v>
      </c>
      <c r="E57" s="126">
        <f t="shared" si="21"/>
        <v>70</v>
      </c>
      <c r="F57" s="126">
        <f t="shared" si="21"/>
        <v>0</v>
      </c>
      <c r="G57" s="126">
        <f t="shared" si="21"/>
        <v>430</v>
      </c>
      <c r="H57" s="126">
        <f t="shared" si="21"/>
        <v>500</v>
      </c>
      <c r="I57" s="48">
        <f t="shared" si="21"/>
        <v>35</v>
      </c>
      <c r="J57" s="48">
        <f t="shared" si="21"/>
        <v>20</v>
      </c>
      <c r="K57" s="290">
        <f t="shared" si="21"/>
        <v>4</v>
      </c>
      <c r="L57" s="48">
        <f t="shared" si="21"/>
        <v>0</v>
      </c>
      <c r="M57" s="48">
        <f t="shared" si="21"/>
        <v>15</v>
      </c>
      <c r="N57" s="145">
        <f t="shared" si="21"/>
        <v>2</v>
      </c>
      <c r="O57" s="48">
        <f t="shared" si="21"/>
        <v>0</v>
      </c>
      <c r="P57" s="48">
        <f t="shared" si="21"/>
        <v>0</v>
      </c>
      <c r="Q57" s="145">
        <f t="shared" si="21"/>
        <v>4</v>
      </c>
      <c r="R57" s="48">
        <f t="shared" si="21"/>
        <v>0</v>
      </c>
      <c r="S57" s="48">
        <f t="shared" si="21"/>
        <v>0</v>
      </c>
      <c r="T57" s="145">
        <f t="shared" si="21"/>
        <v>10</v>
      </c>
      <c r="U57" s="205">
        <f>K57+N57+Q57+T57</f>
        <v>20</v>
      </c>
      <c r="V57" s="37">
        <f>U57*25</f>
        <v>500</v>
      </c>
      <c r="W57" s="37">
        <f>E57</f>
        <v>70</v>
      </c>
      <c r="X57" s="38">
        <f>V57-W57</f>
        <v>430</v>
      </c>
      <c r="Y57" s="30"/>
    </row>
    <row r="58" spans="1:25" ht="20.100000000000001" customHeight="1" outlineLevel="1" x14ac:dyDescent="0.25">
      <c r="A58" s="86"/>
      <c r="B58" s="87" t="s">
        <v>34</v>
      </c>
      <c r="C58" s="88">
        <f>C57/E57</f>
        <v>0.5</v>
      </c>
      <c r="D58" s="88">
        <f>D57/E57</f>
        <v>0.5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1.45" customHeight="1" x14ac:dyDescent="0.25">
      <c r="A59" s="129"/>
      <c r="B59" s="130" t="s">
        <v>64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 x14ac:dyDescent="0.25">
      <c r="A60" s="133"/>
      <c r="B60" s="313" t="s">
        <v>65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 x14ac:dyDescent="0.25">
      <c r="A61" s="40">
        <v>1</v>
      </c>
      <c r="B61" s="134" t="s">
        <v>66</v>
      </c>
      <c r="C61" s="259">
        <f>I61+L61+O61+R61</f>
        <v>25</v>
      </c>
      <c r="D61" s="107">
        <f>J61+M61+P61+S61</f>
        <v>0</v>
      </c>
      <c r="E61" s="106">
        <f>C61+D61</f>
        <v>25</v>
      </c>
      <c r="F61" s="233" t="s">
        <v>25</v>
      </c>
      <c r="G61" s="260">
        <f t="shared" ref="G61:G72" si="22">X61</f>
        <v>25</v>
      </c>
      <c r="H61" s="136">
        <f>E61+G61</f>
        <v>50</v>
      </c>
      <c r="I61" s="40"/>
      <c r="J61" s="106"/>
      <c r="K61" s="234"/>
      <c r="L61" s="106">
        <v>25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t="shared" ref="U61:U75" si="23">K61+N61+Q61+T61</f>
        <v>2</v>
      </c>
      <c r="V61" s="107">
        <f t="shared" ref="V61:V73" si="24">U61*25</f>
        <v>50</v>
      </c>
      <c r="W61" s="107">
        <f t="shared" ref="W61:W74" si="25">E61</f>
        <v>25</v>
      </c>
      <c r="X61" s="136">
        <f>V61-W61</f>
        <v>25</v>
      </c>
      <c r="Y61" s="137"/>
    </row>
    <row r="62" spans="1:25" s="138" customFormat="1" ht="14.25" customHeight="1" outlineLevel="1" x14ac:dyDescent="0.25">
      <c r="A62" s="39">
        <v>2</v>
      </c>
      <c r="B62" s="139" t="s">
        <v>67</v>
      </c>
      <c r="C62" s="107">
        <f t="shared" ref="C62:D73" si="26">I62+L62+O62+R62</f>
        <v>15</v>
      </c>
      <c r="D62" s="107">
        <f t="shared" si="26"/>
        <v>0</v>
      </c>
      <c r="E62" s="106">
        <f>C62+D62</f>
        <v>15</v>
      </c>
      <c r="F62" s="195" t="s">
        <v>23</v>
      </c>
      <c r="G62" s="260">
        <f t="shared" si="22"/>
        <v>10</v>
      </c>
      <c r="H62" s="140">
        <f t="shared" ref="H62:H73" si="27">E62+G62</f>
        <v>25</v>
      </c>
      <c r="I62" s="32"/>
      <c r="J62" s="32"/>
      <c r="K62" s="189"/>
      <c r="L62" s="32"/>
      <c r="M62" s="32"/>
      <c r="N62" s="189"/>
      <c r="O62" s="39">
        <v>15</v>
      </c>
      <c r="P62" s="32">
        <v>0</v>
      </c>
      <c r="Q62" s="189">
        <v>1</v>
      </c>
      <c r="R62" s="32"/>
      <c r="S62" s="32"/>
      <c r="T62" s="190"/>
      <c r="U62" s="31">
        <f t="shared" si="23"/>
        <v>1</v>
      </c>
      <c r="V62" s="125">
        <f t="shared" si="24"/>
        <v>25</v>
      </c>
      <c r="W62" s="125">
        <f t="shared" si="25"/>
        <v>15</v>
      </c>
      <c r="X62" s="140">
        <f t="shared" ref="X62:X73" si="28">V62-W62</f>
        <v>10</v>
      </c>
      <c r="Y62" s="137"/>
    </row>
    <row r="63" spans="1:25" s="138" customFormat="1" ht="20.100000000000001" customHeight="1" outlineLevel="1" x14ac:dyDescent="0.25">
      <c r="A63" s="39">
        <v>3</v>
      </c>
      <c r="B63" s="139" t="s">
        <v>68</v>
      </c>
      <c r="C63" s="107">
        <f t="shared" si="26"/>
        <v>10</v>
      </c>
      <c r="D63" s="107">
        <f t="shared" si="26"/>
        <v>10</v>
      </c>
      <c r="E63" s="106">
        <f>C63+D63</f>
        <v>20</v>
      </c>
      <c r="F63" s="193" t="s">
        <v>25</v>
      </c>
      <c r="G63" s="260">
        <f t="shared" si="22"/>
        <v>30</v>
      </c>
      <c r="H63" s="140">
        <f t="shared" si="27"/>
        <v>50</v>
      </c>
      <c r="I63" s="39"/>
      <c r="J63" s="32"/>
      <c r="K63" s="189"/>
      <c r="L63" s="32">
        <v>10</v>
      </c>
      <c r="M63" s="32">
        <v>10</v>
      </c>
      <c r="N63" s="190">
        <v>2</v>
      </c>
      <c r="O63" s="39"/>
      <c r="P63" s="32"/>
      <c r="Q63" s="189"/>
      <c r="R63" s="32"/>
      <c r="S63" s="32"/>
      <c r="T63" s="190"/>
      <c r="U63" s="31">
        <f t="shared" si="23"/>
        <v>2</v>
      </c>
      <c r="V63" s="125">
        <f t="shared" si="24"/>
        <v>50</v>
      </c>
      <c r="W63" s="125">
        <f t="shared" si="25"/>
        <v>20</v>
      </c>
      <c r="X63" s="140">
        <f t="shared" si="28"/>
        <v>30</v>
      </c>
      <c r="Y63" s="137"/>
    </row>
    <row r="64" spans="1:25" s="270" customFormat="1" ht="15" customHeight="1" outlineLevel="1" x14ac:dyDescent="0.25">
      <c r="A64" s="257">
        <v>4</v>
      </c>
      <c r="B64" s="258" t="s">
        <v>69</v>
      </c>
      <c r="C64" s="259">
        <v>20</v>
      </c>
      <c r="D64" s="259">
        <f t="shared" si="26"/>
        <v>0</v>
      </c>
      <c r="E64" s="260">
        <f t="shared" ref="E64:E73" si="29">C64+D64</f>
        <v>20</v>
      </c>
      <c r="F64" s="261" t="s">
        <v>23</v>
      </c>
      <c r="G64" s="260">
        <f t="shared" si="22"/>
        <v>5</v>
      </c>
      <c r="H64" s="263">
        <f t="shared" si="27"/>
        <v>25</v>
      </c>
      <c r="I64" s="257"/>
      <c r="J64" s="264"/>
      <c r="K64" s="265"/>
      <c r="L64" s="264"/>
      <c r="M64" s="264"/>
      <c r="N64" s="266"/>
      <c r="O64" s="257"/>
      <c r="P64" s="264"/>
      <c r="Q64" s="265"/>
      <c r="R64" s="264">
        <v>20</v>
      </c>
      <c r="S64" s="264">
        <v>0</v>
      </c>
      <c r="T64" s="266">
        <v>1</v>
      </c>
      <c r="U64" s="267">
        <f t="shared" si="23"/>
        <v>1</v>
      </c>
      <c r="V64" s="268">
        <f t="shared" si="24"/>
        <v>25</v>
      </c>
      <c r="W64" s="268">
        <f t="shared" si="25"/>
        <v>20</v>
      </c>
      <c r="X64" s="263">
        <f t="shared" si="28"/>
        <v>5</v>
      </c>
      <c r="Y64" s="269"/>
    </row>
    <row r="65" spans="1:25" s="270" customFormat="1" ht="22.9" customHeight="1" outlineLevel="1" x14ac:dyDescent="0.25">
      <c r="A65" s="257">
        <v>5</v>
      </c>
      <c r="B65" s="258" t="s">
        <v>100</v>
      </c>
      <c r="C65" s="259">
        <f t="shared" si="26"/>
        <v>15</v>
      </c>
      <c r="D65" s="259">
        <v>15</v>
      </c>
      <c r="E65" s="260">
        <f t="shared" si="29"/>
        <v>30</v>
      </c>
      <c r="F65" s="261" t="s">
        <v>23</v>
      </c>
      <c r="G65" s="260">
        <f t="shared" si="22"/>
        <v>45</v>
      </c>
      <c r="H65" s="263">
        <f t="shared" si="27"/>
        <v>75</v>
      </c>
      <c r="I65" s="257"/>
      <c r="J65" s="264"/>
      <c r="K65" s="265"/>
      <c r="L65" s="264"/>
      <c r="M65" s="264"/>
      <c r="N65" s="266"/>
      <c r="O65" s="257">
        <v>15</v>
      </c>
      <c r="P65" s="264">
        <v>15</v>
      </c>
      <c r="Q65" s="265">
        <v>3</v>
      </c>
      <c r="R65" s="264"/>
      <c r="S65" s="264"/>
      <c r="T65" s="266"/>
      <c r="U65" s="267">
        <f t="shared" si="23"/>
        <v>3</v>
      </c>
      <c r="V65" s="268">
        <f t="shared" si="24"/>
        <v>75</v>
      </c>
      <c r="W65" s="268">
        <f t="shared" si="25"/>
        <v>30</v>
      </c>
      <c r="X65" s="263">
        <f t="shared" si="28"/>
        <v>45</v>
      </c>
      <c r="Y65" s="269"/>
    </row>
    <row r="66" spans="1:25" s="270" customFormat="1" ht="16.5" customHeight="1" outlineLevel="1" x14ac:dyDescent="0.25">
      <c r="A66" s="257">
        <v>6</v>
      </c>
      <c r="B66" s="271" t="s">
        <v>70</v>
      </c>
      <c r="C66" s="259">
        <f t="shared" si="26"/>
        <v>15</v>
      </c>
      <c r="D66" s="259">
        <v>15</v>
      </c>
      <c r="E66" s="260">
        <f t="shared" si="29"/>
        <v>30</v>
      </c>
      <c r="F66" s="261" t="s">
        <v>23</v>
      </c>
      <c r="G66" s="260">
        <f t="shared" si="22"/>
        <v>20</v>
      </c>
      <c r="H66" s="263">
        <f t="shared" si="27"/>
        <v>50</v>
      </c>
      <c r="I66" s="257"/>
      <c r="J66" s="264"/>
      <c r="K66" s="265"/>
      <c r="L66" s="264">
        <v>15</v>
      </c>
      <c r="M66" s="264">
        <v>15</v>
      </c>
      <c r="N66" s="266">
        <v>2</v>
      </c>
      <c r="O66" s="257"/>
      <c r="P66" s="264"/>
      <c r="Q66" s="265"/>
      <c r="R66" s="264"/>
      <c r="S66" s="264"/>
      <c r="T66" s="266"/>
      <c r="U66" s="267">
        <f t="shared" si="23"/>
        <v>2</v>
      </c>
      <c r="V66" s="268">
        <f t="shared" si="24"/>
        <v>50</v>
      </c>
      <c r="W66" s="268">
        <f t="shared" si="25"/>
        <v>30</v>
      </c>
      <c r="X66" s="263">
        <f t="shared" si="28"/>
        <v>20</v>
      </c>
      <c r="Y66" s="269"/>
    </row>
    <row r="67" spans="1:25" s="270" customFormat="1" ht="15" customHeight="1" outlineLevel="1" x14ac:dyDescent="0.25">
      <c r="A67" s="257">
        <v>7</v>
      </c>
      <c r="B67" s="258" t="s">
        <v>71</v>
      </c>
      <c r="C67" s="259">
        <f t="shared" si="26"/>
        <v>10</v>
      </c>
      <c r="D67" s="259">
        <f t="shared" si="26"/>
        <v>20</v>
      </c>
      <c r="E67" s="260">
        <f t="shared" si="29"/>
        <v>30</v>
      </c>
      <c r="F67" s="261" t="s">
        <v>23</v>
      </c>
      <c r="G67" s="260">
        <f t="shared" si="22"/>
        <v>20</v>
      </c>
      <c r="H67" s="263">
        <f t="shared" si="27"/>
        <v>50</v>
      </c>
      <c r="I67" s="257"/>
      <c r="J67" s="264"/>
      <c r="K67" s="265"/>
      <c r="L67" s="264"/>
      <c r="M67" s="264"/>
      <c r="N67" s="266"/>
      <c r="O67" s="257">
        <v>10</v>
      </c>
      <c r="P67" s="264">
        <v>20</v>
      </c>
      <c r="Q67" s="265">
        <v>2</v>
      </c>
      <c r="R67" s="264"/>
      <c r="S67" s="264"/>
      <c r="T67" s="266"/>
      <c r="U67" s="267">
        <f t="shared" si="23"/>
        <v>2</v>
      </c>
      <c r="V67" s="268">
        <f t="shared" si="24"/>
        <v>50</v>
      </c>
      <c r="W67" s="268">
        <f t="shared" si="25"/>
        <v>30</v>
      </c>
      <c r="X67" s="263">
        <f t="shared" si="28"/>
        <v>20</v>
      </c>
      <c r="Y67" s="269"/>
    </row>
    <row r="68" spans="1:25" s="270" customFormat="1" ht="15.75" customHeight="1" outlineLevel="1" x14ac:dyDescent="0.25">
      <c r="A68" s="257">
        <v>8</v>
      </c>
      <c r="B68" s="258" t="s">
        <v>72</v>
      </c>
      <c r="C68" s="259">
        <f t="shared" si="26"/>
        <v>10</v>
      </c>
      <c r="D68" s="259">
        <f t="shared" si="26"/>
        <v>20</v>
      </c>
      <c r="E68" s="260">
        <f t="shared" si="29"/>
        <v>30</v>
      </c>
      <c r="F68" s="261" t="s">
        <v>23</v>
      </c>
      <c r="G68" s="260">
        <f t="shared" si="22"/>
        <v>20</v>
      </c>
      <c r="H68" s="263">
        <f t="shared" si="27"/>
        <v>50</v>
      </c>
      <c r="I68" s="257"/>
      <c r="J68" s="264"/>
      <c r="K68" s="265"/>
      <c r="L68" s="264"/>
      <c r="M68" s="264"/>
      <c r="N68" s="266"/>
      <c r="O68" s="257"/>
      <c r="P68" s="264"/>
      <c r="Q68" s="265"/>
      <c r="R68" s="264">
        <v>10</v>
      </c>
      <c r="S68" s="264">
        <v>20</v>
      </c>
      <c r="T68" s="266">
        <v>2</v>
      </c>
      <c r="U68" s="267">
        <f t="shared" si="23"/>
        <v>2</v>
      </c>
      <c r="V68" s="268">
        <f t="shared" si="24"/>
        <v>50</v>
      </c>
      <c r="W68" s="268">
        <f t="shared" si="25"/>
        <v>30</v>
      </c>
      <c r="X68" s="263">
        <f t="shared" si="28"/>
        <v>20</v>
      </c>
      <c r="Y68" s="269"/>
    </row>
    <row r="69" spans="1:25" s="270" customFormat="1" ht="13.5" customHeight="1" outlineLevel="1" x14ac:dyDescent="0.25">
      <c r="A69" s="257">
        <v>9</v>
      </c>
      <c r="B69" s="271" t="s">
        <v>73</v>
      </c>
      <c r="C69" s="259">
        <f t="shared" si="26"/>
        <v>15</v>
      </c>
      <c r="D69" s="259">
        <f t="shared" si="26"/>
        <v>10</v>
      </c>
      <c r="E69" s="260">
        <f t="shared" si="29"/>
        <v>25</v>
      </c>
      <c r="F69" s="261" t="s">
        <v>23</v>
      </c>
      <c r="G69" s="260">
        <f t="shared" si="22"/>
        <v>25</v>
      </c>
      <c r="H69" s="263">
        <f t="shared" si="27"/>
        <v>50</v>
      </c>
      <c r="I69" s="257"/>
      <c r="J69" s="264"/>
      <c r="K69" s="265"/>
      <c r="L69" s="264"/>
      <c r="M69" s="264"/>
      <c r="N69" s="266"/>
      <c r="O69" s="257">
        <v>15</v>
      </c>
      <c r="P69" s="264">
        <v>10</v>
      </c>
      <c r="Q69" s="265">
        <v>2</v>
      </c>
      <c r="R69" s="264"/>
      <c r="S69" s="264"/>
      <c r="T69" s="266"/>
      <c r="U69" s="267">
        <f t="shared" si="23"/>
        <v>2</v>
      </c>
      <c r="V69" s="268">
        <f t="shared" si="24"/>
        <v>50</v>
      </c>
      <c r="W69" s="268">
        <f t="shared" si="25"/>
        <v>25</v>
      </c>
      <c r="X69" s="263">
        <f t="shared" si="28"/>
        <v>25</v>
      </c>
      <c r="Y69" s="269"/>
    </row>
    <row r="70" spans="1:25" s="270" customFormat="1" ht="27.6" customHeight="1" outlineLevel="1" x14ac:dyDescent="0.25">
      <c r="A70" s="257">
        <v>10</v>
      </c>
      <c r="B70" s="258" t="s">
        <v>99</v>
      </c>
      <c r="C70" s="259">
        <v>10</v>
      </c>
      <c r="D70" s="259">
        <v>30</v>
      </c>
      <c r="E70" s="260">
        <v>40</v>
      </c>
      <c r="F70" s="261" t="s">
        <v>23</v>
      </c>
      <c r="G70" s="260">
        <v>35</v>
      </c>
      <c r="H70" s="263">
        <v>75</v>
      </c>
      <c r="I70" s="257"/>
      <c r="J70" s="264"/>
      <c r="K70" s="265"/>
      <c r="L70" s="264"/>
      <c r="M70" s="264"/>
      <c r="N70" s="266"/>
      <c r="O70" s="257"/>
      <c r="P70" s="264"/>
      <c r="Q70" s="265"/>
      <c r="R70" s="264">
        <v>10</v>
      </c>
      <c r="S70" s="264">
        <v>30</v>
      </c>
      <c r="T70" s="310">
        <v>3</v>
      </c>
      <c r="U70" s="267">
        <f t="shared" si="23"/>
        <v>3</v>
      </c>
      <c r="V70" s="268">
        <f t="shared" si="24"/>
        <v>75</v>
      </c>
      <c r="W70" s="268">
        <f t="shared" si="25"/>
        <v>40</v>
      </c>
      <c r="X70" s="263">
        <f t="shared" si="28"/>
        <v>35</v>
      </c>
      <c r="Y70" s="269"/>
    </row>
    <row r="71" spans="1:25" s="270" customFormat="1" ht="27" customHeight="1" outlineLevel="1" x14ac:dyDescent="0.25">
      <c r="A71" s="257">
        <v>11</v>
      </c>
      <c r="B71" s="258" t="s">
        <v>74</v>
      </c>
      <c r="C71" s="259">
        <f t="shared" si="26"/>
        <v>10</v>
      </c>
      <c r="D71" s="259">
        <v>30</v>
      </c>
      <c r="E71" s="260">
        <v>40</v>
      </c>
      <c r="F71" s="261" t="s">
        <v>23</v>
      </c>
      <c r="G71" s="260">
        <f t="shared" si="22"/>
        <v>35</v>
      </c>
      <c r="H71" s="263">
        <f t="shared" si="27"/>
        <v>75</v>
      </c>
      <c r="I71" s="257"/>
      <c r="J71" s="264"/>
      <c r="K71" s="265"/>
      <c r="L71" s="264"/>
      <c r="M71" s="264"/>
      <c r="N71" s="266"/>
      <c r="O71" s="257"/>
      <c r="P71" s="264"/>
      <c r="Q71" s="265"/>
      <c r="R71" s="264">
        <v>10</v>
      </c>
      <c r="S71" s="264">
        <v>30</v>
      </c>
      <c r="T71" s="266">
        <v>3</v>
      </c>
      <c r="U71" s="267">
        <f t="shared" si="23"/>
        <v>3</v>
      </c>
      <c r="V71" s="268">
        <f t="shared" si="24"/>
        <v>75</v>
      </c>
      <c r="W71" s="268">
        <f t="shared" si="25"/>
        <v>40</v>
      </c>
      <c r="X71" s="263">
        <f t="shared" si="28"/>
        <v>35</v>
      </c>
      <c r="Y71" s="269"/>
    </row>
    <row r="72" spans="1:25" s="270" customFormat="1" ht="22.9" customHeight="1" outlineLevel="1" thickBot="1" x14ac:dyDescent="0.3">
      <c r="A72" s="257">
        <v>12</v>
      </c>
      <c r="B72" s="258" t="s">
        <v>75</v>
      </c>
      <c r="C72" s="259">
        <f t="shared" si="26"/>
        <v>15</v>
      </c>
      <c r="D72" s="259">
        <f t="shared" si="26"/>
        <v>0</v>
      </c>
      <c r="E72" s="260">
        <f t="shared" si="29"/>
        <v>15</v>
      </c>
      <c r="F72" s="261" t="s">
        <v>23</v>
      </c>
      <c r="G72" s="260">
        <f t="shared" si="22"/>
        <v>10</v>
      </c>
      <c r="H72" s="263">
        <f t="shared" si="27"/>
        <v>25</v>
      </c>
      <c r="I72" s="257"/>
      <c r="J72" s="264"/>
      <c r="K72" s="265"/>
      <c r="L72" s="264"/>
      <c r="M72" s="264"/>
      <c r="N72" s="266"/>
      <c r="O72" s="39">
        <v>15</v>
      </c>
      <c r="P72" s="32">
        <v>0</v>
      </c>
      <c r="Q72" s="189">
        <v>1</v>
      </c>
      <c r="R72" s="32"/>
      <c r="S72" s="32"/>
      <c r="T72" s="190"/>
      <c r="U72" s="267">
        <f t="shared" si="23"/>
        <v>1</v>
      </c>
      <c r="V72" s="268">
        <f t="shared" si="24"/>
        <v>25</v>
      </c>
      <c r="W72" s="268">
        <f t="shared" si="25"/>
        <v>15</v>
      </c>
      <c r="X72" s="263">
        <f t="shared" si="28"/>
        <v>10</v>
      </c>
      <c r="Y72" s="269"/>
    </row>
    <row r="73" spans="1:25" s="270" customFormat="1" ht="15.75" customHeight="1" outlineLevel="1" x14ac:dyDescent="0.25">
      <c r="A73" s="257">
        <v>13</v>
      </c>
      <c r="B73" s="271" t="s">
        <v>76</v>
      </c>
      <c r="C73" s="259">
        <f t="shared" si="26"/>
        <v>15</v>
      </c>
      <c r="D73" s="311">
        <v>15</v>
      </c>
      <c r="E73" s="260">
        <f t="shared" si="29"/>
        <v>30</v>
      </c>
      <c r="F73" s="261" t="s">
        <v>23</v>
      </c>
      <c r="G73" s="312">
        <v>20</v>
      </c>
      <c r="H73" s="263">
        <f t="shared" si="27"/>
        <v>50</v>
      </c>
      <c r="I73" s="257"/>
      <c r="J73" s="264"/>
      <c r="K73" s="265"/>
      <c r="L73" s="264">
        <v>15</v>
      </c>
      <c r="M73" s="264">
        <v>15</v>
      </c>
      <c r="N73" s="310">
        <v>2</v>
      </c>
      <c r="O73" s="257"/>
      <c r="P73" s="264"/>
      <c r="Q73" s="265"/>
      <c r="R73" s="264"/>
      <c r="S73" s="264"/>
      <c r="T73" s="266"/>
      <c r="U73" s="267">
        <f t="shared" si="23"/>
        <v>2</v>
      </c>
      <c r="V73" s="268">
        <f t="shared" si="24"/>
        <v>50</v>
      </c>
      <c r="W73" s="268">
        <f t="shared" si="25"/>
        <v>30</v>
      </c>
      <c r="X73" s="263">
        <f t="shared" si="28"/>
        <v>20</v>
      </c>
      <c r="Y73" s="269"/>
    </row>
    <row r="74" spans="1:25" ht="17.45" customHeight="1" x14ac:dyDescent="0.25">
      <c r="A74" s="39"/>
      <c r="B74" s="141" t="s">
        <v>77</v>
      </c>
      <c r="C74" s="142">
        <f>SUM(C61:C73)</f>
        <v>185</v>
      </c>
      <c r="D74" s="142">
        <f>SUM(D61:D73)</f>
        <v>165</v>
      </c>
      <c r="E74" s="142">
        <f>SUM(C74:D74)</f>
        <v>350</v>
      </c>
      <c r="F74" s="143"/>
      <c r="G74" s="108">
        <f>SUM(G61:G73)</f>
        <v>300</v>
      </c>
      <c r="H74" s="144">
        <f>SUM(H61:H73)</f>
        <v>650</v>
      </c>
      <c r="I74" s="48">
        <f>SUM(I61:I73)</f>
        <v>0</v>
      </c>
      <c r="J74" s="48">
        <f t="shared" ref="J74:S74" si="30">SUM(J61:J73)</f>
        <v>0</v>
      </c>
      <c r="K74" s="145">
        <f>SUM(K61:K73)</f>
        <v>0</v>
      </c>
      <c r="L74" s="48">
        <f t="shared" si="30"/>
        <v>65</v>
      </c>
      <c r="M74" s="48">
        <f t="shared" si="30"/>
        <v>40</v>
      </c>
      <c r="N74" s="145">
        <f>SUM(N61:N73)</f>
        <v>8</v>
      </c>
      <c r="O74" s="48">
        <f t="shared" si="30"/>
        <v>70</v>
      </c>
      <c r="P74" s="48">
        <f t="shared" si="30"/>
        <v>45</v>
      </c>
      <c r="Q74" s="145">
        <f>SUM(Q61:Q73)</f>
        <v>9</v>
      </c>
      <c r="R74" s="48">
        <f t="shared" si="30"/>
        <v>50</v>
      </c>
      <c r="S74" s="48">
        <f t="shared" si="30"/>
        <v>80</v>
      </c>
      <c r="T74" s="145">
        <f>SUM(T61:T73)</f>
        <v>9</v>
      </c>
      <c r="U74" s="205">
        <f t="shared" si="23"/>
        <v>26</v>
      </c>
      <c r="V74" s="37">
        <f>U74*25</f>
        <v>650</v>
      </c>
      <c r="W74" s="37">
        <f t="shared" si="25"/>
        <v>350</v>
      </c>
      <c r="X74" s="38">
        <f>V74-W74</f>
        <v>300</v>
      </c>
      <c r="Y74" s="30"/>
    </row>
    <row r="75" spans="1:25" ht="14.45" customHeight="1" thickBot="1" x14ac:dyDescent="0.3">
      <c r="A75" s="146"/>
      <c r="B75" s="147" t="s">
        <v>78</v>
      </c>
      <c r="C75" s="281">
        <f>C74/E74</f>
        <v>0.52857142857142858</v>
      </c>
      <c r="D75" s="281">
        <f>D74/E74</f>
        <v>0.47142857142857142</v>
      </c>
      <c r="E75" s="90"/>
      <c r="F75" s="148"/>
      <c r="G75" s="149"/>
      <c r="H75" s="56"/>
      <c r="I75" s="150">
        <f t="shared" ref="I75:T75" si="31">I18+I40+I44+I50+I57+I74</f>
        <v>210</v>
      </c>
      <c r="J75" s="150">
        <f t="shared" si="31"/>
        <v>190</v>
      </c>
      <c r="K75" s="151">
        <f t="shared" si="31"/>
        <v>30</v>
      </c>
      <c r="L75" s="150">
        <f t="shared" si="31"/>
        <v>170</v>
      </c>
      <c r="M75" s="150">
        <f t="shared" si="31"/>
        <v>215</v>
      </c>
      <c r="N75" s="151">
        <f t="shared" si="31"/>
        <v>30</v>
      </c>
      <c r="O75" s="150">
        <f t="shared" si="31"/>
        <v>160</v>
      </c>
      <c r="P75" s="150">
        <f t="shared" si="31"/>
        <v>185</v>
      </c>
      <c r="Q75" s="151">
        <f t="shared" si="31"/>
        <v>30</v>
      </c>
      <c r="R75" s="150">
        <f t="shared" si="31"/>
        <v>130</v>
      </c>
      <c r="S75" s="150">
        <f t="shared" si="31"/>
        <v>150</v>
      </c>
      <c r="T75" s="151">
        <f t="shared" si="31"/>
        <v>30</v>
      </c>
      <c r="U75" s="213">
        <f t="shared" si="23"/>
        <v>120</v>
      </c>
      <c r="V75" s="46">
        <f>U75*25</f>
        <v>3000</v>
      </c>
      <c r="W75" s="115"/>
      <c r="X75" s="115"/>
      <c r="Y75" s="30"/>
    </row>
    <row r="76" spans="1:25" ht="16.149999999999999" customHeight="1" thickBot="1" x14ac:dyDescent="0.3">
      <c r="A76" s="152"/>
      <c r="B76" s="153" t="s">
        <v>96</v>
      </c>
      <c r="C76" s="154">
        <f>SUM(C74+C57+C50+C44+C40+C18)</f>
        <v>670</v>
      </c>
      <c r="D76" s="154">
        <f>SUM(D74+D57+D50+D44+D40+D18)</f>
        <v>740</v>
      </c>
      <c r="E76" s="155">
        <f>C76+D76</f>
        <v>1410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16.899999999999999" customHeight="1" x14ac:dyDescent="0.25">
      <c r="A77" s="302"/>
      <c r="B77" s="153" t="s">
        <v>95</v>
      </c>
      <c r="C77" s="303">
        <f>SUM(C74+C57+C50+C44+C40+C18)</f>
        <v>670</v>
      </c>
      <c r="D77" s="303">
        <f>SUM(D74+D57+D50+D44+D40+D18-D49)</f>
        <v>630</v>
      </c>
      <c r="E77" s="155">
        <f>C77+D77</f>
        <v>1300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16.149999999999999" customHeight="1" thickBot="1" x14ac:dyDescent="0.3">
      <c r="A78" s="163"/>
      <c r="B78" s="164" t="s">
        <v>34</v>
      </c>
      <c r="C78" s="280">
        <f>C77/E77</f>
        <v>0.51538461538461533</v>
      </c>
      <c r="D78" s="280">
        <f>D77/E77</f>
        <v>0.48461538461538461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 x14ac:dyDescent="0.3">
      <c r="A79" s="133"/>
      <c r="B79" s="313" t="s">
        <v>79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 x14ac:dyDescent="0.25">
      <c r="A80" s="40">
        <v>1</v>
      </c>
      <c r="B80" s="128" t="s">
        <v>80</v>
      </c>
      <c r="C80" s="107">
        <f>I80+L80+O80+R80</f>
        <v>15</v>
      </c>
      <c r="D80" s="107">
        <f>J80+M80+P80+S80</f>
        <v>10</v>
      </c>
      <c r="E80" s="106">
        <f t="shared" ref="E80:E93" si="32">SUM(C80:D80)</f>
        <v>25</v>
      </c>
      <c r="F80" s="236" t="s">
        <v>23</v>
      </c>
      <c r="G80" s="135">
        <f t="shared" ref="G80:G93" si="33">X80</f>
        <v>25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v>15</v>
      </c>
      <c r="P80" s="237">
        <v>10</v>
      </c>
      <c r="Q80" s="234">
        <v>2</v>
      </c>
      <c r="R80" s="106"/>
      <c r="S80" s="237"/>
      <c r="T80" s="235"/>
      <c r="U80" s="40">
        <f t="shared" ref="U80:U95" si="34">K80+N80+Q80+T80</f>
        <v>2</v>
      </c>
      <c r="V80" s="107">
        <f t="shared" ref="V80:V95" si="35">U80*25</f>
        <v>50</v>
      </c>
      <c r="W80" s="107">
        <f t="shared" ref="W80:W94" si="36">E80</f>
        <v>25</v>
      </c>
      <c r="X80" s="192">
        <f>V80-W80</f>
        <v>25</v>
      </c>
      <c r="Y80" s="137"/>
    </row>
    <row r="81" spans="1:25" s="138" customFormat="1" ht="27.75" customHeight="1" outlineLevel="1" x14ac:dyDescent="0.25">
      <c r="A81" s="39">
        <v>2</v>
      </c>
      <c r="B81" s="71" t="s">
        <v>81</v>
      </c>
      <c r="C81" s="107">
        <f t="shared" ref="C81:D93" si="37">I81+L81+O81+R81</f>
        <v>20</v>
      </c>
      <c r="D81" s="107">
        <f t="shared" si="37"/>
        <v>15</v>
      </c>
      <c r="E81" s="32">
        <f t="shared" si="32"/>
        <v>35</v>
      </c>
      <c r="F81" s="193" t="s">
        <v>25</v>
      </c>
      <c r="G81" s="217">
        <f t="shared" si="33"/>
        <v>15</v>
      </c>
      <c r="H81" s="217">
        <f t="shared" ref="H81:H93" si="38">E81+G81</f>
        <v>50</v>
      </c>
      <c r="I81" s="39"/>
      <c r="J81" s="32"/>
      <c r="K81" s="189"/>
      <c r="L81" s="32">
        <v>20</v>
      </c>
      <c r="M81" s="32">
        <v>15</v>
      </c>
      <c r="N81" s="190">
        <v>2</v>
      </c>
      <c r="O81" s="39"/>
      <c r="P81" s="238"/>
      <c r="Q81" s="189"/>
      <c r="R81" s="32"/>
      <c r="S81" s="238"/>
      <c r="T81" s="190"/>
      <c r="U81" s="39">
        <f t="shared" si="34"/>
        <v>2</v>
      </c>
      <c r="V81" s="125">
        <f t="shared" si="35"/>
        <v>50</v>
      </c>
      <c r="W81" s="125">
        <f t="shared" si="36"/>
        <v>35</v>
      </c>
      <c r="X81" s="140">
        <f t="shared" ref="X81:X94" si="39">V81-W81</f>
        <v>15</v>
      </c>
      <c r="Y81" s="137"/>
    </row>
    <row r="82" spans="1:25" s="138" customFormat="1" ht="14.25" customHeight="1" outlineLevel="1" x14ac:dyDescent="0.25">
      <c r="A82" s="39">
        <v>3</v>
      </c>
      <c r="B82" s="71" t="s">
        <v>82</v>
      </c>
      <c r="C82" s="107">
        <v>10</v>
      </c>
      <c r="D82" s="107">
        <v>15</v>
      </c>
      <c r="E82" s="32">
        <f t="shared" si="32"/>
        <v>25</v>
      </c>
      <c r="F82" s="195" t="s">
        <v>23</v>
      </c>
      <c r="G82" s="217">
        <f t="shared" si="33"/>
        <v>25</v>
      </c>
      <c r="H82" s="217">
        <f t="shared" si="38"/>
        <v>50</v>
      </c>
      <c r="I82" s="39"/>
      <c r="J82" s="32"/>
      <c r="K82" s="189"/>
      <c r="L82" s="32"/>
      <c r="M82" s="32"/>
      <c r="N82" s="190"/>
      <c r="O82" s="39"/>
      <c r="P82" s="32"/>
      <c r="Q82" s="189"/>
      <c r="R82" s="39">
        <v>10</v>
      </c>
      <c r="S82" s="32">
        <v>15</v>
      </c>
      <c r="T82" s="190">
        <v>2</v>
      </c>
      <c r="U82" s="39">
        <f t="shared" si="34"/>
        <v>2</v>
      </c>
      <c r="V82" s="125">
        <f t="shared" si="35"/>
        <v>50</v>
      </c>
      <c r="W82" s="125">
        <f t="shared" si="36"/>
        <v>25</v>
      </c>
      <c r="X82" s="140">
        <f t="shared" si="39"/>
        <v>25</v>
      </c>
      <c r="Y82" s="137"/>
    </row>
    <row r="83" spans="1:25" s="138" customFormat="1" ht="15" customHeight="1" outlineLevel="1" x14ac:dyDescent="0.25">
      <c r="A83" s="39">
        <v>4</v>
      </c>
      <c r="B83" s="71" t="s">
        <v>83</v>
      </c>
      <c r="C83" s="107">
        <v>20</v>
      </c>
      <c r="D83" s="107">
        <v>15</v>
      </c>
      <c r="E83" s="32">
        <f t="shared" si="32"/>
        <v>35</v>
      </c>
      <c r="F83" s="195" t="s">
        <v>23</v>
      </c>
      <c r="G83" s="217">
        <f t="shared" si="33"/>
        <v>40</v>
      </c>
      <c r="H83" s="217">
        <f t="shared" si="38"/>
        <v>75</v>
      </c>
      <c r="I83" s="39"/>
      <c r="J83" s="32"/>
      <c r="K83" s="189"/>
      <c r="L83" s="32"/>
      <c r="M83" s="32"/>
      <c r="N83" s="190"/>
      <c r="O83" s="39">
        <v>20</v>
      </c>
      <c r="P83" s="32">
        <v>15</v>
      </c>
      <c r="Q83" s="189">
        <v>3</v>
      </c>
      <c r="R83" s="31"/>
      <c r="S83" s="32"/>
      <c r="T83" s="190"/>
      <c r="U83" s="39">
        <f t="shared" si="34"/>
        <v>3</v>
      </c>
      <c r="V83" s="125">
        <f t="shared" si="35"/>
        <v>75</v>
      </c>
      <c r="W83" s="125">
        <f t="shared" si="36"/>
        <v>35</v>
      </c>
      <c r="X83" s="140">
        <f t="shared" si="39"/>
        <v>40</v>
      </c>
      <c r="Y83" s="137"/>
    </row>
    <row r="84" spans="1:25" s="138" customFormat="1" ht="23.25" customHeight="1" outlineLevel="1" x14ac:dyDescent="0.25">
      <c r="A84" s="39">
        <v>5</v>
      </c>
      <c r="B84" s="71" t="s">
        <v>84</v>
      </c>
      <c r="C84" s="107">
        <v>10</v>
      </c>
      <c r="D84" s="107">
        <v>20</v>
      </c>
      <c r="E84" s="32">
        <f t="shared" si="32"/>
        <v>30</v>
      </c>
      <c r="F84" s="195" t="s">
        <v>23</v>
      </c>
      <c r="G84" s="217">
        <f t="shared" si="33"/>
        <v>20</v>
      </c>
      <c r="H84" s="217">
        <f t="shared" si="38"/>
        <v>50</v>
      </c>
      <c r="I84" s="39"/>
      <c r="J84" s="32"/>
      <c r="K84" s="189"/>
      <c r="L84" s="32">
        <v>10</v>
      </c>
      <c r="M84" s="32">
        <v>20</v>
      </c>
      <c r="N84" s="190">
        <v>2</v>
      </c>
      <c r="O84" s="39"/>
      <c r="P84" s="32"/>
      <c r="Q84" s="189"/>
      <c r="R84" s="31"/>
      <c r="S84" s="32"/>
      <c r="T84" s="190"/>
      <c r="U84" s="39">
        <f t="shared" si="34"/>
        <v>2</v>
      </c>
      <c r="V84" s="125">
        <f t="shared" si="35"/>
        <v>50</v>
      </c>
      <c r="W84" s="125">
        <f t="shared" si="36"/>
        <v>30</v>
      </c>
      <c r="X84" s="140">
        <f t="shared" si="39"/>
        <v>20</v>
      </c>
      <c r="Y84" s="137"/>
    </row>
    <row r="85" spans="1:25" s="138" customFormat="1" ht="16.5" customHeight="1" outlineLevel="1" x14ac:dyDescent="0.25">
      <c r="A85" s="39">
        <v>6</v>
      </c>
      <c r="B85" s="71" t="s">
        <v>85</v>
      </c>
      <c r="C85" s="107">
        <f t="shared" si="37"/>
        <v>15</v>
      </c>
      <c r="D85" s="107">
        <f t="shared" si="37"/>
        <v>10</v>
      </c>
      <c r="E85" s="32">
        <f t="shared" si="32"/>
        <v>25</v>
      </c>
      <c r="F85" s="195" t="s">
        <v>31</v>
      </c>
      <c r="G85" s="217">
        <f t="shared" si="33"/>
        <v>25</v>
      </c>
      <c r="H85" s="217">
        <f t="shared" si="38"/>
        <v>50</v>
      </c>
      <c r="I85" s="39"/>
      <c r="J85" s="32"/>
      <c r="K85" s="189"/>
      <c r="L85" s="32"/>
      <c r="M85" s="32"/>
      <c r="N85" s="190"/>
      <c r="O85" s="39"/>
      <c r="P85" s="32"/>
      <c r="Q85" s="189"/>
      <c r="R85" s="31">
        <v>15</v>
      </c>
      <c r="S85" s="32">
        <v>10</v>
      </c>
      <c r="T85" s="190">
        <v>2</v>
      </c>
      <c r="U85" s="39">
        <f t="shared" si="34"/>
        <v>2</v>
      </c>
      <c r="V85" s="125">
        <f t="shared" si="35"/>
        <v>50</v>
      </c>
      <c r="W85" s="125">
        <f t="shared" si="36"/>
        <v>25</v>
      </c>
      <c r="X85" s="140">
        <f t="shared" si="39"/>
        <v>25</v>
      </c>
      <c r="Y85" s="137"/>
    </row>
    <row r="86" spans="1:25" s="138" customFormat="1" ht="15" customHeight="1" outlineLevel="1" x14ac:dyDescent="0.25">
      <c r="A86" s="39">
        <v>7</v>
      </c>
      <c r="B86" s="71" t="s">
        <v>86</v>
      </c>
      <c r="C86" s="107">
        <f t="shared" si="37"/>
        <v>15</v>
      </c>
      <c r="D86" s="107">
        <f t="shared" si="37"/>
        <v>10</v>
      </c>
      <c r="E86" s="32">
        <f t="shared" si="32"/>
        <v>25</v>
      </c>
      <c r="F86" s="195" t="s">
        <v>23</v>
      </c>
      <c r="G86" s="217">
        <f t="shared" si="33"/>
        <v>25</v>
      </c>
      <c r="H86" s="217">
        <f t="shared" si="38"/>
        <v>50</v>
      </c>
      <c r="I86" s="39"/>
      <c r="J86" s="32"/>
      <c r="K86" s="189"/>
      <c r="L86" s="32"/>
      <c r="M86" s="32"/>
      <c r="N86" s="190"/>
      <c r="O86" s="39"/>
      <c r="P86" s="32"/>
      <c r="Q86" s="189"/>
      <c r="R86" s="31">
        <v>15</v>
      </c>
      <c r="S86" s="32">
        <v>10</v>
      </c>
      <c r="T86" s="190">
        <v>2</v>
      </c>
      <c r="U86" s="39">
        <f t="shared" si="34"/>
        <v>2</v>
      </c>
      <c r="V86" s="125">
        <f t="shared" si="35"/>
        <v>50</v>
      </c>
      <c r="W86" s="125">
        <f t="shared" si="36"/>
        <v>25</v>
      </c>
      <c r="X86" s="140">
        <f t="shared" si="39"/>
        <v>25</v>
      </c>
      <c r="Y86" s="137"/>
    </row>
    <row r="87" spans="1:25" s="138" customFormat="1" ht="13.5" customHeight="1" outlineLevel="1" x14ac:dyDescent="0.25">
      <c r="A87" s="39">
        <v>8</v>
      </c>
      <c r="B87" s="71" t="s">
        <v>87</v>
      </c>
      <c r="C87" s="107">
        <f t="shared" si="37"/>
        <v>15</v>
      </c>
      <c r="D87" s="107">
        <f t="shared" si="37"/>
        <v>0</v>
      </c>
      <c r="E87" s="32">
        <f t="shared" si="32"/>
        <v>15</v>
      </c>
      <c r="F87" s="195" t="s">
        <v>23</v>
      </c>
      <c r="G87" s="217">
        <f t="shared" si="33"/>
        <v>10</v>
      </c>
      <c r="H87" s="217">
        <f t="shared" si="38"/>
        <v>25</v>
      </c>
      <c r="I87" s="39"/>
      <c r="J87" s="32"/>
      <c r="K87" s="189"/>
      <c r="L87" s="32"/>
      <c r="M87" s="32"/>
      <c r="N87" s="190"/>
      <c r="O87" s="39">
        <v>15</v>
      </c>
      <c r="P87" s="32">
        <v>0</v>
      </c>
      <c r="Q87" s="189">
        <v>1</v>
      </c>
      <c r="R87" s="31"/>
      <c r="S87" s="32"/>
      <c r="T87" s="190"/>
      <c r="U87" s="39">
        <f t="shared" si="34"/>
        <v>1</v>
      </c>
      <c r="V87" s="125">
        <f t="shared" si="35"/>
        <v>25</v>
      </c>
      <c r="W87" s="125">
        <f t="shared" si="36"/>
        <v>15</v>
      </c>
      <c r="X87" s="140">
        <f t="shared" si="39"/>
        <v>10</v>
      </c>
      <c r="Y87" s="137"/>
    </row>
    <row r="88" spans="1:25" s="138" customFormat="1" ht="15" customHeight="1" outlineLevel="1" x14ac:dyDescent="0.25">
      <c r="A88" s="39">
        <v>9</v>
      </c>
      <c r="B88" s="71" t="s">
        <v>88</v>
      </c>
      <c r="C88" s="107">
        <f t="shared" si="37"/>
        <v>10</v>
      </c>
      <c r="D88" s="107">
        <f t="shared" si="37"/>
        <v>15</v>
      </c>
      <c r="E88" s="32">
        <f t="shared" si="32"/>
        <v>25</v>
      </c>
      <c r="F88" s="195" t="s">
        <v>23</v>
      </c>
      <c r="G88" s="217">
        <f t="shared" si="33"/>
        <v>25</v>
      </c>
      <c r="H88" s="217">
        <f t="shared" si="38"/>
        <v>50</v>
      </c>
      <c r="I88" s="39"/>
      <c r="J88" s="32"/>
      <c r="K88" s="189"/>
      <c r="L88" s="32"/>
      <c r="M88" s="32"/>
      <c r="N88" s="190"/>
      <c r="O88" s="39">
        <v>10</v>
      </c>
      <c r="P88" s="32">
        <v>15</v>
      </c>
      <c r="Q88" s="189">
        <v>2</v>
      </c>
      <c r="R88" s="31"/>
      <c r="S88" s="32"/>
      <c r="T88" s="190"/>
      <c r="U88" s="39">
        <f t="shared" si="34"/>
        <v>2</v>
      </c>
      <c r="V88" s="125">
        <f t="shared" si="35"/>
        <v>50</v>
      </c>
      <c r="W88" s="125">
        <f t="shared" si="36"/>
        <v>25</v>
      </c>
      <c r="X88" s="140">
        <f t="shared" si="39"/>
        <v>25</v>
      </c>
      <c r="Y88" s="137"/>
    </row>
    <row r="89" spans="1:25" s="138" customFormat="1" ht="20.100000000000001" customHeight="1" outlineLevel="1" x14ac:dyDescent="0.25">
      <c r="A89" s="39">
        <v>10</v>
      </c>
      <c r="B89" s="71" t="s">
        <v>89</v>
      </c>
      <c r="C89" s="107">
        <f t="shared" si="37"/>
        <v>15</v>
      </c>
      <c r="D89" s="107">
        <f t="shared" si="37"/>
        <v>10</v>
      </c>
      <c r="E89" s="32">
        <f t="shared" si="32"/>
        <v>25</v>
      </c>
      <c r="F89" s="195" t="s">
        <v>23</v>
      </c>
      <c r="G89" s="217">
        <f t="shared" si="33"/>
        <v>25</v>
      </c>
      <c r="H89" s="217">
        <f t="shared" si="38"/>
        <v>50</v>
      </c>
      <c r="I89" s="39"/>
      <c r="J89" s="32"/>
      <c r="K89" s="189"/>
      <c r="L89" s="32"/>
      <c r="M89" s="32"/>
      <c r="N89" s="190"/>
      <c r="O89" s="39"/>
      <c r="P89" s="32"/>
      <c r="Q89" s="189"/>
      <c r="R89" s="31">
        <v>15</v>
      </c>
      <c r="S89" s="32">
        <v>10</v>
      </c>
      <c r="T89" s="190">
        <v>2</v>
      </c>
      <c r="U89" s="39">
        <f t="shared" si="34"/>
        <v>2</v>
      </c>
      <c r="V89" s="125">
        <f t="shared" si="35"/>
        <v>50</v>
      </c>
      <c r="W89" s="125">
        <f t="shared" si="36"/>
        <v>25</v>
      </c>
      <c r="X89" s="140">
        <f t="shared" si="39"/>
        <v>25</v>
      </c>
      <c r="Y89" s="137"/>
    </row>
    <row r="90" spans="1:25" s="138" customFormat="1" ht="20.100000000000001" customHeight="1" outlineLevel="1" x14ac:dyDescent="0.25">
      <c r="A90" s="39">
        <v>11</v>
      </c>
      <c r="B90" s="71" t="s">
        <v>90</v>
      </c>
      <c r="C90" s="107">
        <f t="shared" si="37"/>
        <v>15</v>
      </c>
      <c r="D90" s="107">
        <v>10</v>
      </c>
      <c r="E90" s="32">
        <f t="shared" si="32"/>
        <v>25</v>
      </c>
      <c r="F90" s="195" t="s">
        <v>23</v>
      </c>
      <c r="G90" s="217">
        <v>25</v>
      </c>
      <c r="H90" s="217">
        <f t="shared" si="38"/>
        <v>50</v>
      </c>
      <c r="I90" s="39"/>
      <c r="J90" s="32"/>
      <c r="K90" s="189"/>
      <c r="L90" s="32">
        <v>15</v>
      </c>
      <c r="M90" s="32">
        <v>10</v>
      </c>
      <c r="N90" s="190">
        <v>2</v>
      </c>
      <c r="O90" s="39"/>
      <c r="P90" s="32"/>
      <c r="Q90" s="189"/>
      <c r="R90" s="31"/>
      <c r="S90" s="32"/>
      <c r="T90" s="190"/>
      <c r="U90" s="39">
        <f t="shared" si="34"/>
        <v>2</v>
      </c>
      <c r="V90" s="125">
        <f t="shared" si="35"/>
        <v>50</v>
      </c>
      <c r="W90" s="125">
        <f t="shared" si="36"/>
        <v>25</v>
      </c>
      <c r="X90" s="140">
        <f t="shared" si="39"/>
        <v>25</v>
      </c>
      <c r="Y90" s="137"/>
    </row>
    <row r="91" spans="1:25" s="138" customFormat="1" ht="24" customHeight="1" outlineLevel="1" x14ac:dyDescent="0.25">
      <c r="A91" s="39">
        <v>12</v>
      </c>
      <c r="B91" s="71" t="s">
        <v>91</v>
      </c>
      <c r="C91" s="107">
        <f t="shared" si="37"/>
        <v>20</v>
      </c>
      <c r="D91" s="107">
        <f t="shared" si="37"/>
        <v>10</v>
      </c>
      <c r="E91" s="32">
        <f t="shared" si="32"/>
        <v>30</v>
      </c>
      <c r="F91" s="193" t="s">
        <v>25</v>
      </c>
      <c r="G91" s="217">
        <f t="shared" si="33"/>
        <v>20</v>
      </c>
      <c r="H91" s="217">
        <f t="shared" si="38"/>
        <v>50</v>
      </c>
      <c r="I91" s="39"/>
      <c r="J91" s="32"/>
      <c r="K91" s="189"/>
      <c r="L91" s="32">
        <v>20</v>
      </c>
      <c r="M91" s="32">
        <v>10</v>
      </c>
      <c r="N91" s="190">
        <v>2</v>
      </c>
      <c r="O91" s="39"/>
      <c r="P91" s="32"/>
      <c r="Q91" s="189"/>
      <c r="R91" s="31"/>
      <c r="S91" s="32"/>
      <c r="T91" s="190"/>
      <c r="U91" s="39">
        <f t="shared" si="34"/>
        <v>2</v>
      </c>
      <c r="V91" s="125">
        <f t="shared" si="35"/>
        <v>50</v>
      </c>
      <c r="W91" s="125">
        <f t="shared" si="36"/>
        <v>30</v>
      </c>
      <c r="X91" s="140">
        <f t="shared" si="39"/>
        <v>20</v>
      </c>
      <c r="Y91" s="137"/>
    </row>
    <row r="92" spans="1:25" s="138" customFormat="1" ht="14.25" customHeight="1" outlineLevel="1" x14ac:dyDescent="0.25">
      <c r="A92" s="39">
        <v>13</v>
      </c>
      <c r="B92" s="71" t="s">
        <v>92</v>
      </c>
      <c r="C92" s="107">
        <f t="shared" si="37"/>
        <v>0</v>
      </c>
      <c r="D92" s="107">
        <f t="shared" si="37"/>
        <v>15</v>
      </c>
      <c r="E92" s="32">
        <f t="shared" si="32"/>
        <v>15</v>
      </c>
      <c r="F92" s="195" t="s">
        <v>23</v>
      </c>
      <c r="G92" s="217">
        <f t="shared" si="33"/>
        <v>10</v>
      </c>
      <c r="H92" s="217">
        <f t="shared" si="38"/>
        <v>25</v>
      </c>
      <c r="I92" s="39"/>
      <c r="J92" s="32"/>
      <c r="K92" s="189"/>
      <c r="L92" s="32"/>
      <c r="M92" s="32"/>
      <c r="N92" s="190"/>
      <c r="O92" s="39"/>
      <c r="P92" s="32"/>
      <c r="Q92" s="189"/>
      <c r="R92" s="32">
        <v>0</v>
      </c>
      <c r="S92" s="32">
        <v>15</v>
      </c>
      <c r="T92" s="190">
        <v>1</v>
      </c>
      <c r="U92" s="39">
        <f t="shared" si="34"/>
        <v>1</v>
      </c>
      <c r="V92" s="125">
        <f t="shared" si="35"/>
        <v>25</v>
      </c>
      <c r="W92" s="125">
        <f t="shared" si="36"/>
        <v>15</v>
      </c>
      <c r="X92" s="140">
        <f t="shared" si="39"/>
        <v>10</v>
      </c>
      <c r="Y92" s="137"/>
    </row>
    <row r="93" spans="1:25" s="138" customFormat="1" ht="24" customHeight="1" outlineLevel="1" x14ac:dyDescent="0.25">
      <c r="A93" s="39">
        <v>14</v>
      </c>
      <c r="B93" s="71" t="s">
        <v>93</v>
      </c>
      <c r="C93" s="107">
        <f t="shared" si="37"/>
        <v>15</v>
      </c>
      <c r="D93" s="107">
        <f t="shared" si="37"/>
        <v>0</v>
      </c>
      <c r="E93" s="32">
        <f t="shared" si="32"/>
        <v>15</v>
      </c>
      <c r="F93" s="195" t="s">
        <v>23</v>
      </c>
      <c r="G93" s="217">
        <f t="shared" si="33"/>
        <v>10</v>
      </c>
      <c r="H93" s="217">
        <f t="shared" si="38"/>
        <v>25</v>
      </c>
      <c r="I93" s="39"/>
      <c r="J93" s="31"/>
      <c r="K93" s="189"/>
      <c r="L93" s="31"/>
      <c r="M93" s="31"/>
      <c r="N93" s="34"/>
      <c r="O93" s="39">
        <v>15</v>
      </c>
      <c r="P93" s="31">
        <v>0</v>
      </c>
      <c r="Q93" s="239">
        <v>1</v>
      </c>
      <c r="R93" s="31"/>
      <c r="S93" s="31"/>
      <c r="T93" s="34"/>
      <c r="U93" s="39">
        <f t="shared" si="34"/>
        <v>1</v>
      </c>
      <c r="V93" s="125">
        <f t="shared" si="35"/>
        <v>25</v>
      </c>
      <c r="W93" s="125">
        <f t="shared" si="36"/>
        <v>15</v>
      </c>
      <c r="X93" s="140">
        <f t="shared" si="39"/>
        <v>10</v>
      </c>
      <c r="Y93" s="137"/>
    </row>
    <row r="94" spans="1:25" ht="20.100000000000001" customHeight="1" x14ac:dyDescent="0.25">
      <c r="A94" s="39"/>
      <c r="B94" s="141" t="s">
        <v>77</v>
      </c>
      <c r="C94" s="142">
        <f>SUM(C80:C93)</f>
        <v>195</v>
      </c>
      <c r="D94" s="142">
        <f>SUM(D80:D93)</f>
        <v>155</v>
      </c>
      <c r="E94" s="142">
        <f>SUM(C94:D94)</f>
        <v>350</v>
      </c>
      <c r="F94" s="143"/>
      <c r="G94" s="108">
        <f t="shared" ref="G94:T94" si="40">SUM(G80:G93)</f>
        <v>300</v>
      </c>
      <c r="H94" s="108">
        <f t="shared" si="40"/>
        <v>650</v>
      </c>
      <c r="I94" s="48">
        <f t="shared" si="40"/>
        <v>0</v>
      </c>
      <c r="J94" s="48">
        <f t="shared" si="40"/>
        <v>0</v>
      </c>
      <c r="K94" s="145">
        <f t="shared" si="40"/>
        <v>0</v>
      </c>
      <c r="L94" s="48">
        <f t="shared" si="40"/>
        <v>65</v>
      </c>
      <c r="M94" s="48">
        <f t="shared" si="40"/>
        <v>55</v>
      </c>
      <c r="N94" s="145">
        <f t="shared" si="40"/>
        <v>8</v>
      </c>
      <c r="O94" s="48">
        <f t="shared" si="40"/>
        <v>75</v>
      </c>
      <c r="P94" s="48">
        <f t="shared" si="40"/>
        <v>40</v>
      </c>
      <c r="Q94" s="145">
        <f t="shared" si="40"/>
        <v>9</v>
      </c>
      <c r="R94" s="48">
        <f t="shared" si="40"/>
        <v>55</v>
      </c>
      <c r="S94" s="48">
        <f t="shared" si="40"/>
        <v>60</v>
      </c>
      <c r="T94" s="145">
        <f t="shared" si="40"/>
        <v>9</v>
      </c>
      <c r="U94" s="216">
        <f t="shared" si="34"/>
        <v>26</v>
      </c>
      <c r="V94" s="37">
        <f t="shared" si="35"/>
        <v>650</v>
      </c>
      <c r="W94" s="37">
        <f t="shared" si="36"/>
        <v>350</v>
      </c>
      <c r="X94" s="38">
        <f t="shared" si="39"/>
        <v>300</v>
      </c>
      <c r="Y94" s="30"/>
    </row>
    <row r="95" spans="1:25" s="253" customFormat="1" ht="16.149999999999999" customHeight="1" thickBot="1" x14ac:dyDescent="0.3">
      <c r="A95" s="240"/>
      <c r="B95" s="241" t="s">
        <v>78</v>
      </c>
      <c r="C95" s="256">
        <f>C94/E94</f>
        <v>0.55714285714285716</v>
      </c>
      <c r="D95" s="256">
        <f>D94/E94</f>
        <v>0.44285714285714284</v>
      </c>
      <c r="E95" s="242"/>
      <c r="F95" s="243"/>
      <c r="G95" s="244"/>
      <c r="H95" s="244"/>
      <c r="I95" s="245">
        <f t="shared" ref="I95:T95" si="41">I18+I40+I44+I50+I57+I94</f>
        <v>210</v>
      </c>
      <c r="J95" s="246">
        <f t="shared" si="41"/>
        <v>190</v>
      </c>
      <c r="K95" s="247">
        <f t="shared" si="41"/>
        <v>30</v>
      </c>
      <c r="L95" s="246">
        <f t="shared" si="41"/>
        <v>170</v>
      </c>
      <c r="M95" s="246">
        <f t="shared" si="41"/>
        <v>230</v>
      </c>
      <c r="N95" s="248">
        <f t="shared" si="41"/>
        <v>30</v>
      </c>
      <c r="O95" s="245">
        <f t="shared" si="41"/>
        <v>165</v>
      </c>
      <c r="P95" s="246">
        <f t="shared" si="41"/>
        <v>180</v>
      </c>
      <c r="Q95" s="247">
        <f t="shared" si="41"/>
        <v>30</v>
      </c>
      <c r="R95" s="246">
        <f t="shared" si="41"/>
        <v>135</v>
      </c>
      <c r="S95" s="246">
        <f t="shared" si="41"/>
        <v>130</v>
      </c>
      <c r="T95" s="248">
        <f t="shared" si="41"/>
        <v>30</v>
      </c>
      <c r="U95" s="249">
        <f t="shared" si="34"/>
        <v>120</v>
      </c>
      <c r="V95" s="250">
        <f t="shared" si="35"/>
        <v>3000</v>
      </c>
      <c r="W95" s="251"/>
      <c r="X95" s="251"/>
      <c r="Y95" s="252"/>
    </row>
    <row r="96" spans="1:25" ht="15" customHeight="1" thickBot="1" x14ac:dyDescent="0.3">
      <c r="A96" s="172"/>
      <c r="B96" s="153" t="s">
        <v>97</v>
      </c>
      <c r="C96" s="173">
        <f>SUM(C94+C57+C50+C44+C40+C18)</f>
        <v>680</v>
      </c>
      <c r="D96" s="173">
        <f>SUM(D94+D57+D50+D44+D40+D18)</f>
        <v>730</v>
      </c>
      <c r="E96" s="174">
        <f>C96+D96</f>
        <v>1410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14.45" customHeight="1" x14ac:dyDescent="0.25">
      <c r="A97" s="300"/>
      <c r="B97" s="153" t="s">
        <v>95</v>
      </c>
      <c r="C97" s="173">
        <f>SUM(C94+C57+C50+C44+C40+C18)</f>
        <v>680</v>
      </c>
      <c r="D97" s="173">
        <f>SUM(D94+D57+D50+D44+D40+D18-D49)</f>
        <v>620</v>
      </c>
      <c r="E97" s="174">
        <f>C97+D97</f>
        <v>1300</v>
      </c>
      <c r="F97" s="301"/>
      <c r="G97" s="176"/>
      <c r="H97" s="176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77"/>
      <c r="U97" s="32"/>
      <c r="V97" s="78"/>
      <c r="W97" s="78"/>
      <c r="X97" s="78"/>
      <c r="Y97" s="30"/>
    </row>
    <row r="98" spans="1:25" ht="13.9" customHeight="1" x14ac:dyDescent="0.25">
      <c r="A98" s="178"/>
      <c r="B98" s="179" t="s">
        <v>34</v>
      </c>
      <c r="C98" s="255">
        <f>C97/E97</f>
        <v>0.52307692307692311</v>
      </c>
      <c r="D98" s="255">
        <f>D97/E97</f>
        <v>0.47692307692307695</v>
      </c>
      <c r="E98" s="180"/>
      <c r="F98" s="181"/>
      <c r="G98" s="182"/>
      <c r="H98" s="182"/>
      <c r="I98" s="78"/>
      <c r="J98" s="78"/>
      <c r="K98" s="177"/>
      <c r="L98" s="78"/>
      <c r="M98" s="78"/>
      <c r="N98" s="177"/>
      <c r="O98" s="78"/>
      <c r="P98" s="78"/>
      <c r="Q98" s="177"/>
      <c r="R98" s="78"/>
      <c r="S98" s="78"/>
      <c r="T98" s="183"/>
      <c r="U98" s="32"/>
      <c r="V98" s="78"/>
      <c r="W98" s="78"/>
      <c r="X98" s="78"/>
      <c r="Y98" s="30"/>
    </row>
  </sheetData>
  <sheetProtection formatCells="0" formatColumns="0" formatRows="0" insertColumns="0" insertRows="0" insertHyperlinks="0" deleteColumns="0" deleteRows="0"/>
  <mergeCells count="13">
    <mergeCell ref="A5:A7"/>
    <mergeCell ref="B5:B7"/>
    <mergeCell ref="C5:H7"/>
    <mergeCell ref="A1:X1"/>
    <mergeCell ref="I5:N5"/>
    <mergeCell ref="O5:T5"/>
    <mergeCell ref="I6:K7"/>
    <mergeCell ref="L6:N7"/>
    <mergeCell ref="O6:Q7"/>
    <mergeCell ref="R6:T7"/>
    <mergeCell ref="A2:T2"/>
    <mergeCell ref="A3:T3"/>
    <mergeCell ref="A4:T4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"/>
  <sheetViews>
    <sheetView zoomScale="112" zoomScaleNormal="112" workbookViewId="0">
      <selection activeCell="A2" sqref="A2:T2"/>
    </sheetView>
  </sheetViews>
  <sheetFormatPr defaultRowHeight="15" outlineLevelRow="2" x14ac:dyDescent="0.25"/>
  <cols>
    <col min="1" max="1" width="3" style="1" customWidth="1"/>
    <col min="2" max="2" width="27" style="1" customWidth="1"/>
    <col min="3" max="3" width="5" style="1" customWidth="1"/>
    <col min="4" max="4" width="4.42578125" style="1" customWidth="1"/>
    <col min="5" max="5" width="5.42578125" style="1" customWidth="1"/>
    <col min="6" max="6" width="5.140625" style="1" customWidth="1"/>
    <col min="7" max="8" width="5.5703125" style="1" customWidth="1"/>
    <col min="9" max="9" width="4.28515625" style="1" customWidth="1"/>
    <col min="10" max="10" width="4.140625" style="1" customWidth="1"/>
    <col min="11" max="11" width="4" style="1" customWidth="1"/>
    <col min="12" max="13" width="4.140625" style="1" customWidth="1"/>
    <col min="14" max="15" width="3.85546875" style="1" customWidth="1"/>
    <col min="16" max="16" width="4.140625" style="1" customWidth="1"/>
    <col min="17" max="17" width="3.85546875" style="1" customWidth="1"/>
    <col min="18" max="18" width="4.28515625" style="1" customWidth="1"/>
    <col min="19" max="19" width="3.85546875" style="1" customWidth="1"/>
    <col min="20" max="20" width="3.7109375" style="1" customWidth="1"/>
    <col min="21" max="21" width="4.85546875" style="138" customWidth="1"/>
    <col min="22" max="22" width="4.28515625" style="1" customWidth="1"/>
    <col min="23" max="23" width="6" style="1" customWidth="1"/>
    <col min="24" max="24" width="5.5703125" style="1" customWidth="1"/>
    <col min="25" max="25" width="12.140625" style="1" customWidth="1"/>
    <col min="26" max="16384" width="9.140625" style="1"/>
  </cols>
  <sheetData>
    <row r="1" spans="1:25" x14ac:dyDescent="0.25">
      <c r="A1" s="325" t="s">
        <v>112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5" x14ac:dyDescent="0.25">
      <c r="A2" s="332" t="s">
        <v>113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5" ht="16.5" customHeight="1" x14ac:dyDescent="0.25">
      <c r="A3" s="333" t="s">
        <v>108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203"/>
    </row>
    <row r="4" spans="1:25" ht="15.75" thickBot="1" x14ac:dyDescent="0.3">
      <c r="A4" s="334" t="s">
        <v>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5" ht="14.45" customHeight="1" x14ac:dyDescent="0.25">
      <c r="A5" s="317"/>
      <c r="B5" s="319"/>
      <c r="C5" s="321" t="s">
        <v>1</v>
      </c>
      <c r="D5" s="321"/>
      <c r="E5" s="321"/>
      <c r="F5" s="321"/>
      <c r="G5" s="322"/>
      <c r="H5" s="322"/>
      <c r="I5" s="326" t="s">
        <v>109</v>
      </c>
      <c r="J5" s="327"/>
      <c r="K5" s="327"/>
      <c r="L5" s="327"/>
      <c r="M5" s="327"/>
      <c r="N5" s="328"/>
      <c r="O5" s="326" t="s">
        <v>110</v>
      </c>
      <c r="P5" s="327"/>
      <c r="Q5" s="327"/>
      <c r="R5" s="327"/>
      <c r="S5" s="327"/>
      <c r="T5" s="328"/>
    </row>
    <row r="6" spans="1:25" ht="15.75" customHeight="1" x14ac:dyDescent="0.25">
      <c r="A6" s="318"/>
      <c r="B6" s="320"/>
      <c r="C6" s="323"/>
      <c r="D6" s="323"/>
      <c r="E6" s="323"/>
      <c r="F6" s="323"/>
      <c r="G6" s="324"/>
      <c r="H6" s="324"/>
      <c r="I6" s="329" t="s">
        <v>2</v>
      </c>
      <c r="J6" s="330"/>
      <c r="K6" s="330"/>
      <c r="L6" s="330" t="s">
        <v>3</v>
      </c>
      <c r="M6" s="330"/>
      <c r="N6" s="331"/>
      <c r="O6" s="329" t="s">
        <v>4</v>
      </c>
      <c r="P6" s="330"/>
      <c r="Q6" s="330"/>
      <c r="R6" s="330" t="s">
        <v>5</v>
      </c>
      <c r="S6" s="330"/>
      <c r="T6" s="331"/>
    </row>
    <row r="7" spans="1:25" x14ac:dyDescent="0.25">
      <c r="A7" s="318"/>
      <c r="B7" s="320"/>
      <c r="C7" s="323"/>
      <c r="D7" s="323"/>
      <c r="E7" s="323"/>
      <c r="F7" s="323"/>
      <c r="G7" s="324"/>
      <c r="H7" s="324"/>
      <c r="I7" s="329"/>
      <c r="J7" s="330"/>
      <c r="K7" s="330"/>
      <c r="L7" s="330"/>
      <c r="M7" s="330"/>
      <c r="N7" s="331"/>
      <c r="O7" s="329"/>
      <c r="P7" s="330"/>
      <c r="Q7" s="330"/>
      <c r="R7" s="330"/>
      <c r="S7" s="330"/>
      <c r="T7" s="331"/>
    </row>
    <row r="8" spans="1:25" ht="42" customHeight="1" thickBot="1" x14ac:dyDescent="0.3">
      <c r="A8" s="2" t="s">
        <v>6</v>
      </c>
      <c r="B8" s="3" t="s">
        <v>7</v>
      </c>
      <c r="C8" s="4" t="s">
        <v>8</v>
      </c>
      <c r="D8" s="5" t="s">
        <v>9</v>
      </c>
      <c r="E8" s="6" t="s">
        <v>10</v>
      </c>
      <c r="F8" s="4" t="s">
        <v>11</v>
      </c>
      <c r="G8" s="7" t="s">
        <v>12</v>
      </c>
      <c r="H8" s="7" t="s">
        <v>13</v>
      </c>
      <c r="I8" s="8" t="s">
        <v>14</v>
      </c>
      <c r="J8" s="6" t="s">
        <v>15</v>
      </c>
      <c r="K8" s="9" t="s">
        <v>16</v>
      </c>
      <c r="L8" s="6" t="s">
        <v>14</v>
      </c>
      <c r="M8" s="6" t="s">
        <v>15</v>
      </c>
      <c r="N8" s="10" t="s">
        <v>16</v>
      </c>
      <c r="O8" s="8" t="s">
        <v>17</v>
      </c>
      <c r="P8" s="6" t="s">
        <v>15</v>
      </c>
      <c r="Q8" s="9" t="s">
        <v>16</v>
      </c>
      <c r="R8" s="6" t="s">
        <v>14</v>
      </c>
      <c r="S8" s="6" t="s">
        <v>15</v>
      </c>
      <c r="T8" s="10" t="s">
        <v>16</v>
      </c>
      <c r="U8" s="11" t="s">
        <v>18</v>
      </c>
      <c r="V8" s="12" t="s">
        <v>19</v>
      </c>
      <c r="W8" s="12" t="s">
        <v>20</v>
      </c>
      <c r="X8" s="12" t="s">
        <v>12</v>
      </c>
      <c r="Y8" s="13"/>
    </row>
    <row r="9" spans="1:25" ht="15" customHeight="1" outlineLevel="1" thickBot="1" x14ac:dyDescent="0.3">
      <c r="A9" s="14"/>
      <c r="B9" s="15" t="s">
        <v>21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 x14ac:dyDescent="0.3">
      <c r="A10" s="184">
        <v>1</v>
      </c>
      <c r="B10" s="316" t="s">
        <v>22</v>
      </c>
      <c r="C10" s="189">
        <f>+I10+L10+O10+R10</f>
        <v>9</v>
      </c>
      <c r="D10" s="32">
        <f>J10+M10+P10+S10</f>
        <v>12</v>
      </c>
      <c r="E10" s="189">
        <f>SUM(C10:D10)</f>
        <v>21</v>
      </c>
      <c r="F10" s="32" t="s">
        <v>23</v>
      </c>
      <c r="G10" s="189">
        <f t="shared" ref="G10:G17" si="0">X10</f>
        <v>54</v>
      </c>
      <c r="H10" s="188">
        <v>75</v>
      </c>
      <c r="I10" s="184"/>
      <c r="J10" s="186"/>
      <c r="K10" s="186"/>
      <c r="L10" s="31">
        <f>(stacjonarne!L10/100)*60</f>
        <v>9</v>
      </c>
      <c r="M10" s="32">
        <f>(stacjonarne!M10/100)*60</f>
        <v>12</v>
      </c>
      <c r="N10" s="189">
        <v>3</v>
      </c>
      <c r="O10" s="39"/>
      <c r="P10" s="32"/>
      <c r="Q10" s="189"/>
      <c r="R10" s="32"/>
      <c r="S10" s="32"/>
      <c r="T10" s="190"/>
      <c r="U10" s="191">
        <f t="shared" ref="U10:U18" si="1">K10+N10+Q10+T10</f>
        <v>3</v>
      </c>
      <c r="V10" s="185">
        <f t="shared" ref="V10:V18" si="2">U10*25</f>
        <v>75</v>
      </c>
      <c r="W10" s="185">
        <f t="shared" ref="W10:W18" si="3">E10</f>
        <v>21</v>
      </c>
      <c r="X10" s="192">
        <f>V10-W10</f>
        <v>54</v>
      </c>
      <c r="Y10" s="137"/>
    </row>
    <row r="11" spans="1:25" s="138" customFormat="1" ht="15.75" customHeight="1" outlineLevel="2" thickBot="1" x14ac:dyDescent="0.3">
      <c r="A11" s="40">
        <v>2</v>
      </c>
      <c r="B11" s="71" t="s">
        <v>24</v>
      </c>
      <c r="C11" s="315">
        <v>12</v>
      </c>
      <c r="D11" s="315">
        <f t="shared" ref="D11:D17" si="4">J11+M11+P11+S11</f>
        <v>9</v>
      </c>
      <c r="E11" s="315">
        <f t="shared" ref="E11:E17" si="5">SUM(C11:D11)</f>
        <v>21</v>
      </c>
      <c r="F11" s="314" t="s">
        <v>25</v>
      </c>
      <c r="G11" s="315">
        <f t="shared" si="0"/>
        <v>54</v>
      </c>
      <c r="H11" s="140">
        <v>75</v>
      </c>
      <c r="I11" s="39">
        <f>(stacjonarne!I11/100)*60</f>
        <v>12</v>
      </c>
      <c r="J11" s="32">
        <f>(stacjonarne!J11/100)*60</f>
        <v>9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21</v>
      </c>
      <c r="X11" s="192">
        <f t="shared" ref="X11:X18" si="6">V11-W11</f>
        <v>54</v>
      </c>
      <c r="Y11" s="137"/>
    </row>
    <row r="12" spans="1:25" s="138" customFormat="1" ht="13.5" customHeight="1" outlineLevel="2" thickBot="1" x14ac:dyDescent="0.3">
      <c r="A12" s="40">
        <v>3</v>
      </c>
      <c r="B12" s="71" t="s">
        <v>26</v>
      </c>
      <c r="C12" s="315">
        <v>9</v>
      </c>
      <c r="D12" s="315">
        <v>6</v>
      </c>
      <c r="E12" s="315">
        <f t="shared" si="5"/>
        <v>15</v>
      </c>
      <c r="F12" s="314" t="s">
        <v>23</v>
      </c>
      <c r="G12" s="315">
        <f t="shared" si="0"/>
        <v>35</v>
      </c>
      <c r="H12" s="136">
        <f t="shared" ref="H12:H17" si="7">E12+G12</f>
        <v>50</v>
      </c>
      <c r="I12" s="39"/>
      <c r="J12" s="32"/>
      <c r="K12" s="189"/>
      <c r="L12" s="31">
        <v>9</v>
      </c>
      <c r="M12" s="32">
        <v>6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15</v>
      </c>
      <c r="X12" s="192">
        <f t="shared" si="6"/>
        <v>35</v>
      </c>
      <c r="Y12" s="137"/>
    </row>
    <row r="13" spans="1:25" s="196" customFormat="1" ht="13.5" customHeight="1" outlineLevel="2" thickBot="1" x14ac:dyDescent="0.3">
      <c r="A13" s="40">
        <v>4</v>
      </c>
      <c r="B13" s="71" t="s">
        <v>27</v>
      </c>
      <c r="C13" s="315">
        <f>+I13+L13+O13+R13</f>
        <v>6</v>
      </c>
      <c r="D13" s="315">
        <f t="shared" si="4"/>
        <v>9</v>
      </c>
      <c r="E13" s="315">
        <f t="shared" si="5"/>
        <v>15</v>
      </c>
      <c r="F13" s="314" t="s">
        <v>23</v>
      </c>
      <c r="G13" s="315">
        <f t="shared" si="0"/>
        <v>35</v>
      </c>
      <c r="H13" s="140">
        <f t="shared" si="7"/>
        <v>50</v>
      </c>
      <c r="I13" s="39"/>
      <c r="J13" s="32"/>
      <c r="K13" s="189"/>
      <c r="L13" s="31"/>
      <c r="M13" s="32"/>
      <c r="N13" s="190"/>
      <c r="O13" s="32">
        <f>(stacjonarne!O13/100)*60</f>
        <v>6</v>
      </c>
      <c r="P13" s="32">
        <f>(stacjonarne!P13/100)*60</f>
        <v>9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15</v>
      </c>
      <c r="X13" s="140">
        <f t="shared" si="6"/>
        <v>35</v>
      </c>
      <c r="Y13" s="137"/>
    </row>
    <row r="14" spans="1:25" s="138" customFormat="1" ht="13.5" customHeight="1" outlineLevel="2" thickBot="1" x14ac:dyDescent="0.3">
      <c r="A14" s="40">
        <v>5</v>
      </c>
      <c r="B14" s="41" t="s">
        <v>28</v>
      </c>
      <c r="C14" s="315">
        <f>+I14+L14+O14+R14</f>
        <v>9</v>
      </c>
      <c r="D14" s="315">
        <f t="shared" si="4"/>
        <v>6</v>
      </c>
      <c r="E14" s="315">
        <f t="shared" si="5"/>
        <v>15</v>
      </c>
      <c r="F14" s="314" t="s">
        <v>25</v>
      </c>
      <c r="G14" s="315">
        <f t="shared" si="0"/>
        <v>35</v>
      </c>
      <c r="H14" s="140">
        <f t="shared" si="7"/>
        <v>50</v>
      </c>
      <c r="I14" s="39">
        <f>(stacjonarne!I14/100)*60</f>
        <v>9</v>
      </c>
      <c r="J14" s="32">
        <f>(stacjonarne!J14/100)*60</f>
        <v>6</v>
      </c>
      <c r="K14" s="189">
        <v>2</v>
      </c>
      <c r="L14" s="31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15</v>
      </c>
      <c r="X14" s="140">
        <f t="shared" si="6"/>
        <v>35</v>
      </c>
      <c r="Y14" s="137"/>
    </row>
    <row r="15" spans="1:25" s="138" customFormat="1" ht="15.75" customHeight="1" outlineLevel="2" thickBot="1" x14ac:dyDescent="0.3">
      <c r="A15" s="40">
        <v>6</v>
      </c>
      <c r="B15" s="41" t="s">
        <v>29</v>
      </c>
      <c r="C15" s="315">
        <f>+I15+L15+O15+R15</f>
        <v>6</v>
      </c>
      <c r="D15" s="315">
        <f t="shared" si="4"/>
        <v>9</v>
      </c>
      <c r="E15" s="315">
        <f t="shared" si="5"/>
        <v>15</v>
      </c>
      <c r="F15" s="314" t="s">
        <v>25</v>
      </c>
      <c r="G15" s="315">
        <f t="shared" si="0"/>
        <v>35</v>
      </c>
      <c r="H15" s="140">
        <f t="shared" si="7"/>
        <v>50</v>
      </c>
      <c r="I15" s="39"/>
      <c r="J15" s="32"/>
      <c r="K15" s="189"/>
      <c r="L15" s="31">
        <f>(stacjonarne!L15/100)*60</f>
        <v>6</v>
      </c>
      <c r="M15" s="32">
        <f>(stacjonarne!M15/100)*60</f>
        <v>9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15</v>
      </c>
      <c r="X15" s="140">
        <f t="shared" si="6"/>
        <v>35</v>
      </c>
      <c r="Y15" s="137"/>
    </row>
    <row r="16" spans="1:25" s="138" customFormat="1" ht="15.75" customHeight="1" outlineLevel="2" thickBot="1" x14ac:dyDescent="0.3">
      <c r="A16" s="40">
        <v>7</v>
      </c>
      <c r="B16" s="41" t="s">
        <v>30</v>
      </c>
      <c r="C16" s="315">
        <v>12</v>
      </c>
      <c r="D16" s="315">
        <v>0</v>
      </c>
      <c r="E16" s="315">
        <v>12</v>
      </c>
      <c r="F16" s="314" t="s">
        <v>31</v>
      </c>
      <c r="G16" s="315">
        <v>18</v>
      </c>
      <c r="H16" s="140">
        <v>30</v>
      </c>
      <c r="I16" s="39">
        <v>12</v>
      </c>
      <c r="J16" s="32">
        <v>0</v>
      </c>
      <c r="K16" s="189">
        <v>1</v>
      </c>
      <c r="L16" s="31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12</v>
      </c>
      <c r="X16" s="140">
        <f t="shared" si="6"/>
        <v>13</v>
      </c>
      <c r="Y16" s="137"/>
    </row>
    <row r="17" spans="1:25" s="196" customFormat="1" ht="15.75" customHeight="1" outlineLevel="2" thickBot="1" x14ac:dyDescent="0.3">
      <c r="A17" s="39">
        <v>8</v>
      </c>
      <c r="B17" s="41" t="s">
        <v>32</v>
      </c>
      <c r="C17" s="185">
        <v>9</v>
      </c>
      <c r="D17" s="185">
        <f t="shared" si="4"/>
        <v>0</v>
      </c>
      <c r="E17" s="186">
        <f t="shared" si="5"/>
        <v>9</v>
      </c>
      <c r="F17" s="195" t="s">
        <v>23</v>
      </c>
      <c r="G17" s="185">
        <f t="shared" si="0"/>
        <v>16</v>
      </c>
      <c r="H17" s="140">
        <f t="shared" si="7"/>
        <v>25</v>
      </c>
      <c r="I17" s="39">
        <v>9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9</v>
      </c>
      <c r="X17" s="140">
        <f t="shared" si="6"/>
        <v>16</v>
      </c>
      <c r="Y17" s="137"/>
    </row>
    <row r="18" spans="1:25" ht="20.100000000000001" customHeight="1" outlineLevel="1" x14ac:dyDescent="0.25">
      <c r="A18" s="33"/>
      <c r="B18" s="42" t="s">
        <v>33</v>
      </c>
      <c r="C18" s="291">
        <f>SUM(C10:C17)</f>
        <v>72</v>
      </c>
      <c r="D18" s="291">
        <f>SUM(D10:D17)</f>
        <v>51</v>
      </c>
      <c r="E18" s="82">
        <f>C18+D18</f>
        <v>123</v>
      </c>
      <c r="F18" s="45"/>
      <c r="G18" s="46"/>
      <c r="H18" s="47"/>
      <c r="I18" s="48">
        <f t="shared" ref="I18:S18" si="8">SUM(I10:I17)</f>
        <v>42</v>
      </c>
      <c r="J18" s="48">
        <f t="shared" si="8"/>
        <v>15</v>
      </c>
      <c r="K18" s="145">
        <f>SUM(K10:K17)</f>
        <v>7</v>
      </c>
      <c r="L18" s="48">
        <f t="shared" si="8"/>
        <v>24</v>
      </c>
      <c r="M18" s="50">
        <f t="shared" si="8"/>
        <v>27</v>
      </c>
      <c r="N18" s="290">
        <f>SUM(N10:N17)</f>
        <v>7</v>
      </c>
      <c r="O18" s="48">
        <f t="shared" si="8"/>
        <v>6</v>
      </c>
      <c r="P18" s="48">
        <f t="shared" si="8"/>
        <v>9</v>
      </c>
      <c r="Q18" s="145">
        <f>SUM(Q10:Q17)</f>
        <v>2</v>
      </c>
      <c r="R18" s="48">
        <f t="shared" si="8"/>
        <v>0</v>
      </c>
      <c r="S18" s="48">
        <f t="shared" si="8"/>
        <v>0</v>
      </c>
      <c r="T18" s="145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123</v>
      </c>
      <c r="X18" s="38">
        <f t="shared" si="6"/>
        <v>277</v>
      </c>
      <c r="Y18" s="30"/>
    </row>
    <row r="19" spans="1:25" ht="20.100000000000001" customHeight="1" outlineLevel="1" thickBot="1" x14ac:dyDescent="0.3">
      <c r="A19" s="52"/>
      <c r="B19" s="53" t="s">
        <v>34</v>
      </c>
      <c r="C19" s="306">
        <f>C18/E18</f>
        <v>0.58536585365853655</v>
      </c>
      <c r="D19" s="306">
        <f>D18/E18</f>
        <v>0.41463414634146339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5" customHeight="1" outlineLevel="1" thickBot="1" x14ac:dyDescent="0.3">
      <c r="A20" s="58"/>
      <c r="B20" s="59" t="s">
        <v>35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25.5" customHeight="1" outlineLevel="2" thickBot="1" x14ac:dyDescent="0.3">
      <c r="A21" s="40">
        <v>1</v>
      </c>
      <c r="B21" s="71" t="s">
        <v>36</v>
      </c>
      <c r="C21" s="125">
        <f>I21+L21+O21+R21</f>
        <v>9</v>
      </c>
      <c r="D21" s="125">
        <f>J21+M21+P21+S21</f>
        <v>6</v>
      </c>
      <c r="E21" s="32">
        <f>SUM(C21:D21)</f>
        <v>15</v>
      </c>
      <c r="F21" s="195" t="s">
        <v>23</v>
      </c>
      <c r="G21" s="217">
        <f t="shared" ref="G21:G39" si="9">X21</f>
        <v>35</v>
      </c>
      <c r="H21" s="217">
        <f>E21+G21</f>
        <v>50</v>
      </c>
      <c r="I21" s="39">
        <f>(stacjonarne!I21/100)*60</f>
        <v>9</v>
      </c>
      <c r="J21" s="32">
        <f>(stacjonarne!J21/100)*60</f>
        <v>6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t="shared" ref="U21:U40" si="10">K21+N21+Q21+T21</f>
        <v>2</v>
      </c>
      <c r="V21" s="185">
        <f t="shared" ref="V21:V40" si="11">U21*25</f>
        <v>50</v>
      </c>
      <c r="W21" s="185">
        <f t="shared" ref="W21:W40" si="12">E21</f>
        <v>15</v>
      </c>
      <c r="X21" s="192">
        <f>V21-W21</f>
        <v>35</v>
      </c>
      <c r="Y21" s="137"/>
    </row>
    <row r="22" spans="1:25" s="138" customFormat="1" ht="14.25" customHeight="1" outlineLevel="2" thickBot="1" x14ac:dyDescent="0.3">
      <c r="A22" s="39">
        <v>2</v>
      </c>
      <c r="B22" s="71" t="s">
        <v>37</v>
      </c>
      <c r="C22" s="125">
        <f t="shared" ref="C22:D39" si="13">I22+L22+O22+R22</f>
        <v>9</v>
      </c>
      <c r="D22" s="125">
        <f t="shared" si="13"/>
        <v>6</v>
      </c>
      <c r="E22" s="32">
        <f t="shared" ref="E22:E39" si="14">SUM(C22:D22)</f>
        <v>15</v>
      </c>
      <c r="F22" s="193" t="s">
        <v>25</v>
      </c>
      <c r="G22" s="217">
        <f t="shared" si="9"/>
        <v>35</v>
      </c>
      <c r="H22" s="217">
        <f t="shared" ref="H22:H39" si="15">E22+G22</f>
        <v>50</v>
      </c>
      <c r="I22" s="39"/>
      <c r="J22" s="32"/>
      <c r="K22" s="218"/>
      <c r="L22" s="32"/>
      <c r="M22" s="32"/>
      <c r="N22" s="190"/>
      <c r="O22" s="39">
        <f>(stacjonarne!O22/100)*60</f>
        <v>9</v>
      </c>
      <c r="P22" s="32">
        <f>(stacjonarne!P22/100)*60</f>
        <v>6</v>
      </c>
      <c r="Q22" s="194">
        <v>2</v>
      </c>
      <c r="R22" s="32"/>
      <c r="S22" s="32"/>
      <c r="T22" s="190"/>
      <c r="U22" s="191">
        <f t="shared" si="10"/>
        <v>2</v>
      </c>
      <c r="V22" s="185">
        <f t="shared" si="11"/>
        <v>50</v>
      </c>
      <c r="W22" s="185">
        <f t="shared" si="12"/>
        <v>15</v>
      </c>
      <c r="X22" s="192">
        <f t="shared" ref="X22:X39" si="16">V22-W22</f>
        <v>35</v>
      </c>
      <c r="Y22" s="137"/>
    </row>
    <row r="23" spans="1:25" s="138" customFormat="1" ht="24.75" customHeight="1" outlineLevel="2" thickBot="1" x14ac:dyDescent="0.3">
      <c r="A23" s="39">
        <v>3</v>
      </c>
      <c r="B23" s="71" t="s">
        <v>38</v>
      </c>
      <c r="C23" s="125">
        <f t="shared" si="13"/>
        <v>6</v>
      </c>
      <c r="D23" s="125">
        <f t="shared" si="13"/>
        <v>9</v>
      </c>
      <c r="E23" s="32">
        <f t="shared" si="14"/>
        <v>15</v>
      </c>
      <c r="F23" s="195" t="s">
        <v>23</v>
      </c>
      <c r="G23" s="217">
        <f t="shared" si="9"/>
        <v>35</v>
      </c>
      <c r="H23" s="217">
        <f t="shared" si="15"/>
        <v>50</v>
      </c>
      <c r="I23" s="39">
        <f>(stacjonarne!I23/100)*60</f>
        <v>6</v>
      </c>
      <c r="J23" s="32">
        <f>(stacjonarne!J23/100)*60</f>
        <v>9</v>
      </c>
      <c r="K23" s="189">
        <v>2</v>
      </c>
      <c r="L23" s="31"/>
      <c r="M23" s="32"/>
      <c r="N23" s="190"/>
      <c r="O23" s="39"/>
      <c r="P23" s="32"/>
      <c r="Q23" s="194"/>
      <c r="R23" s="32"/>
      <c r="S23" s="32"/>
      <c r="T23" s="190"/>
      <c r="U23" s="191">
        <f t="shared" si="10"/>
        <v>2</v>
      </c>
      <c r="V23" s="185">
        <f t="shared" si="11"/>
        <v>50</v>
      </c>
      <c r="W23" s="185">
        <f t="shared" si="12"/>
        <v>15</v>
      </c>
      <c r="X23" s="192">
        <f t="shared" si="16"/>
        <v>35</v>
      </c>
      <c r="Y23" s="137"/>
    </row>
    <row r="24" spans="1:25" s="138" customFormat="1" ht="16.5" customHeight="1" outlineLevel="2" thickBot="1" x14ac:dyDescent="0.3">
      <c r="A24" s="39">
        <v>4</v>
      </c>
      <c r="B24" s="71" t="s">
        <v>39</v>
      </c>
      <c r="C24" s="125">
        <f t="shared" si="13"/>
        <v>6</v>
      </c>
      <c r="D24" s="125">
        <f t="shared" si="13"/>
        <v>9</v>
      </c>
      <c r="E24" s="32">
        <f t="shared" si="14"/>
        <v>15</v>
      </c>
      <c r="F24" s="195" t="s">
        <v>23</v>
      </c>
      <c r="G24" s="217">
        <f t="shared" si="9"/>
        <v>35</v>
      </c>
      <c r="H24" s="217">
        <f t="shared" si="15"/>
        <v>50</v>
      </c>
      <c r="I24" s="39"/>
      <c r="J24" s="32"/>
      <c r="K24" s="189"/>
      <c r="L24" s="31"/>
      <c r="M24" s="32"/>
      <c r="N24" s="190"/>
      <c r="O24" s="39">
        <f>(stacjonarne!O24/100)*60</f>
        <v>6</v>
      </c>
      <c r="P24" s="32">
        <f>(stacjonarne!P24/100)*60</f>
        <v>9</v>
      </c>
      <c r="Q24" s="194">
        <v>2</v>
      </c>
      <c r="R24" s="32"/>
      <c r="S24" s="32"/>
      <c r="T24" s="190"/>
      <c r="U24" s="191">
        <f t="shared" si="10"/>
        <v>2</v>
      </c>
      <c r="V24" s="185">
        <f t="shared" si="11"/>
        <v>50</v>
      </c>
      <c r="W24" s="185">
        <f t="shared" si="12"/>
        <v>15</v>
      </c>
      <c r="X24" s="192">
        <f t="shared" si="16"/>
        <v>35</v>
      </c>
      <c r="Y24" s="137"/>
    </row>
    <row r="25" spans="1:25" s="138" customFormat="1" ht="21" customHeight="1" outlineLevel="2" thickBot="1" x14ac:dyDescent="0.3">
      <c r="A25" s="39">
        <v>5</v>
      </c>
      <c r="B25" s="71" t="s">
        <v>40</v>
      </c>
      <c r="C25" s="125">
        <f t="shared" si="13"/>
        <v>9</v>
      </c>
      <c r="D25" s="125">
        <f t="shared" si="13"/>
        <v>6</v>
      </c>
      <c r="E25" s="32">
        <f t="shared" si="14"/>
        <v>15</v>
      </c>
      <c r="F25" s="195" t="s">
        <v>23</v>
      </c>
      <c r="G25" s="217">
        <f t="shared" si="9"/>
        <v>35</v>
      </c>
      <c r="H25" s="217">
        <f t="shared" si="15"/>
        <v>50</v>
      </c>
      <c r="I25" s="39"/>
      <c r="J25" s="32"/>
      <c r="K25" s="189"/>
      <c r="L25" s="31"/>
      <c r="M25" s="32"/>
      <c r="N25" s="190"/>
      <c r="O25" s="39"/>
      <c r="P25" s="32"/>
      <c r="Q25" s="194"/>
      <c r="R25" s="32">
        <f>(stacjonarne!R25/100)*60</f>
        <v>9</v>
      </c>
      <c r="S25" s="32">
        <f>(stacjonarne!S25/100)*60</f>
        <v>6</v>
      </c>
      <c r="T25" s="190">
        <v>2</v>
      </c>
      <c r="U25" s="191">
        <f t="shared" si="10"/>
        <v>2</v>
      </c>
      <c r="V25" s="185">
        <f t="shared" si="11"/>
        <v>50</v>
      </c>
      <c r="W25" s="185">
        <f t="shared" si="12"/>
        <v>15</v>
      </c>
      <c r="X25" s="192">
        <f t="shared" si="16"/>
        <v>35</v>
      </c>
      <c r="Y25" s="137"/>
    </row>
    <row r="26" spans="1:25" s="138" customFormat="1" ht="15.75" customHeight="1" outlineLevel="2" thickBot="1" x14ac:dyDescent="0.3">
      <c r="A26" s="39">
        <v>6</v>
      </c>
      <c r="B26" s="71" t="s">
        <v>41</v>
      </c>
      <c r="C26" s="125">
        <f t="shared" si="13"/>
        <v>6</v>
      </c>
      <c r="D26" s="125">
        <f t="shared" si="13"/>
        <v>9</v>
      </c>
      <c r="E26" s="32">
        <f t="shared" si="14"/>
        <v>15</v>
      </c>
      <c r="F26" s="195" t="s">
        <v>23</v>
      </c>
      <c r="G26" s="217">
        <f t="shared" si="9"/>
        <v>35</v>
      </c>
      <c r="H26" s="217">
        <f t="shared" si="15"/>
        <v>50</v>
      </c>
      <c r="I26" s="39">
        <f>(stacjonarne!I26/100)*60</f>
        <v>6</v>
      </c>
      <c r="J26" s="32">
        <f>(stacjonarne!J26/100)*60</f>
        <v>9</v>
      </c>
      <c r="K26" s="219">
        <v>2</v>
      </c>
      <c r="L26" s="31"/>
      <c r="M26" s="32"/>
      <c r="N26" s="190"/>
      <c r="O26" s="39"/>
      <c r="P26" s="32"/>
      <c r="Q26" s="194"/>
      <c r="R26" s="32"/>
      <c r="S26" s="32"/>
      <c r="T26" s="190"/>
      <c r="U26" s="191">
        <f t="shared" si="10"/>
        <v>2</v>
      </c>
      <c r="V26" s="185">
        <f t="shared" si="11"/>
        <v>50</v>
      </c>
      <c r="W26" s="185">
        <f t="shared" si="12"/>
        <v>15</v>
      </c>
      <c r="X26" s="192">
        <f t="shared" si="16"/>
        <v>35</v>
      </c>
      <c r="Y26" s="137"/>
    </row>
    <row r="27" spans="1:25" s="138" customFormat="1" ht="15.75" customHeight="1" outlineLevel="2" thickBot="1" x14ac:dyDescent="0.3">
      <c r="A27" s="39">
        <v>7</v>
      </c>
      <c r="B27" s="71" t="s">
        <v>42</v>
      </c>
      <c r="C27" s="125">
        <f t="shared" si="13"/>
        <v>9</v>
      </c>
      <c r="D27" s="125">
        <f t="shared" si="13"/>
        <v>6</v>
      </c>
      <c r="E27" s="32">
        <f t="shared" si="14"/>
        <v>15</v>
      </c>
      <c r="F27" s="193" t="s">
        <v>23</v>
      </c>
      <c r="G27" s="217">
        <f t="shared" si="9"/>
        <v>35</v>
      </c>
      <c r="H27" s="217">
        <f t="shared" si="15"/>
        <v>50</v>
      </c>
      <c r="I27" s="39"/>
      <c r="J27" s="32"/>
      <c r="K27" s="220"/>
      <c r="L27" s="31"/>
      <c r="M27" s="32"/>
      <c r="N27" s="190"/>
      <c r="O27" s="39">
        <f>(stacjonarne!O27/100)*60</f>
        <v>9</v>
      </c>
      <c r="P27" s="32">
        <f>(stacjonarne!P27/100)*60</f>
        <v>6</v>
      </c>
      <c r="Q27" s="194">
        <v>2</v>
      </c>
      <c r="R27" s="32"/>
      <c r="S27" s="32"/>
      <c r="T27" s="190"/>
      <c r="U27" s="191">
        <f t="shared" si="10"/>
        <v>2</v>
      </c>
      <c r="V27" s="185">
        <f t="shared" si="11"/>
        <v>50</v>
      </c>
      <c r="W27" s="185">
        <f t="shared" si="12"/>
        <v>15</v>
      </c>
      <c r="X27" s="192">
        <f t="shared" si="16"/>
        <v>35</v>
      </c>
      <c r="Y27" s="137"/>
    </row>
    <row r="28" spans="1:25" s="138" customFormat="1" ht="25.5" customHeight="1" outlineLevel="2" thickBot="1" x14ac:dyDescent="0.3">
      <c r="A28" s="39">
        <v>8</v>
      </c>
      <c r="B28" s="71" t="s">
        <v>43</v>
      </c>
      <c r="C28" s="125">
        <f t="shared" si="13"/>
        <v>9</v>
      </c>
      <c r="D28" s="125">
        <f t="shared" si="13"/>
        <v>6</v>
      </c>
      <c r="E28" s="32">
        <f t="shared" si="14"/>
        <v>15</v>
      </c>
      <c r="F28" s="195" t="s">
        <v>25</v>
      </c>
      <c r="G28" s="217">
        <f t="shared" si="9"/>
        <v>35</v>
      </c>
      <c r="H28" s="217">
        <f t="shared" si="15"/>
        <v>50</v>
      </c>
      <c r="I28" s="39"/>
      <c r="J28" s="32"/>
      <c r="K28" s="220"/>
      <c r="L28" s="31"/>
      <c r="M28" s="32"/>
      <c r="N28" s="190"/>
      <c r="O28" s="39"/>
      <c r="P28" s="32"/>
      <c r="Q28" s="194"/>
      <c r="R28" s="32">
        <f>(stacjonarne!R28/100)*60</f>
        <v>9</v>
      </c>
      <c r="S28" s="32">
        <f>(stacjonarne!S28/100)*60</f>
        <v>6</v>
      </c>
      <c r="T28" s="190">
        <v>2</v>
      </c>
      <c r="U28" s="191">
        <f t="shared" si="10"/>
        <v>2</v>
      </c>
      <c r="V28" s="185">
        <f t="shared" si="11"/>
        <v>50</v>
      </c>
      <c r="W28" s="185">
        <f t="shared" si="12"/>
        <v>15</v>
      </c>
      <c r="X28" s="192">
        <f t="shared" si="16"/>
        <v>35</v>
      </c>
      <c r="Y28" s="137"/>
    </row>
    <row r="29" spans="1:25" s="138" customFormat="1" ht="24.75" customHeight="1" outlineLevel="2" thickBot="1" x14ac:dyDescent="0.3">
      <c r="A29" s="39">
        <v>9</v>
      </c>
      <c r="B29" s="71" t="s">
        <v>44</v>
      </c>
      <c r="C29" s="125">
        <f t="shared" si="13"/>
        <v>9</v>
      </c>
      <c r="D29" s="125">
        <f t="shared" si="13"/>
        <v>6</v>
      </c>
      <c r="E29" s="32">
        <f t="shared" si="14"/>
        <v>15</v>
      </c>
      <c r="F29" s="195" t="s">
        <v>23</v>
      </c>
      <c r="G29" s="217">
        <f t="shared" si="9"/>
        <v>35</v>
      </c>
      <c r="H29" s="217">
        <f t="shared" si="15"/>
        <v>50</v>
      </c>
      <c r="I29" s="39">
        <f>(stacjonarne!I29/100)*60</f>
        <v>9</v>
      </c>
      <c r="J29" s="32">
        <f>(stacjonarne!J29/100)*60</f>
        <v>6</v>
      </c>
      <c r="K29" s="189">
        <v>2</v>
      </c>
      <c r="L29" s="31"/>
      <c r="M29" s="32"/>
      <c r="N29" s="190"/>
      <c r="O29" s="39"/>
      <c r="P29" s="32"/>
      <c r="Q29" s="194"/>
      <c r="R29" s="32"/>
      <c r="S29" s="32"/>
      <c r="T29" s="190"/>
      <c r="U29" s="191">
        <f t="shared" si="10"/>
        <v>2</v>
      </c>
      <c r="V29" s="185">
        <f t="shared" si="11"/>
        <v>50</v>
      </c>
      <c r="W29" s="185">
        <f t="shared" si="12"/>
        <v>15</v>
      </c>
      <c r="X29" s="192">
        <f t="shared" si="16"/>
        <v>35</v>
      </c>
      <c r="Y29" s="137"/>
    </row>
    <row r="30" spans="1:25" s="138" customFormat="1" ht="15" customHeight="1" outlineLevel="2" thickBot="1" x14ac:dyDescent="0.3">
      <c r="A30" s="39">
        <v>10</v>
      </c>
      <c r="B30" s="75" t="s">
        <v>45</v>
      </c>
      <c r="C30" s="125">
        <f t="shared" si="13"/>
        <v>6</v>
      </c>
      <c r="D30" s="125">
        <f t="shared" si="13"/>
        <v>9</v>
      </c>
      <c r="E30" s="32">
        <f t="shared" si="14"/>
        <v>15</v>
      </c>
      <c r="F30" s="195" t="s">
        <v>23</v>
      </c>
      <c r="G30" s="217">
        <f t="shared" si="9"/>
        <v>35</v>
      </c>
      <c r="H30" s="217">
        <f t="shared" si="15"/>
        <v>50</v>
      </c>
      <c r="I30" s="39">
        <f>(stacjonarne!I30/100)*60</f>
        <v>6</v>
      </c>
      <c r="J30" s="32">
        <f>(stacjonarne!J30/100)*60</f>
        <v>9</v>
      </c>
      <c r="K30" s="189">
        <v>2</v>
      </c>
      <c r="L30" s="31"/>
      <c r="M30" s="32"/>
      <c r="N30" s="190"/>
      <c r="O30" s="39"/>
      <c r="P30" s="32"/>
      <c r="Q30" s="194"/>
      <c r="R30" s="32"/>
      <c r="S30" s="32"/>
      <c r="T30" s="190"/>
      <c r="U30" s="191">
        <f t="shared" si="10"/>
        <v>2</v>
      </c>
      <c r="V30" s="185">
        <f t="shared" si="11"/>
        <v>50</v>
      </c>
      <c r="W30" s="185">
        <f t="shared" si="12"/>
        <v>15</v>
      </c>
      <c r="X30" s="192">
        <f t="shared" si="16"/>
        <v>35</v>
      </c>
      <c r="Y30" s="137"/>
    </row>
    <row r="31" spans="1:25" s="138" customFormat="1" ht="15.75" customHeight="1" outlineLevel="2" thickBot="1" x14ac:dyDescent="0.3">
      <c r="A31" s="39">
        <v>12</v>
      </c>
      <c r="B31" s="139" t="s">
        <v>46</v>
      </c>
      <c r="C31" s="125">
        <f t="shared" si="13"/>
        <v>9</v>
      </c>
      <c r="D31" s="125">
        <f t="shared" si="13"/>
        <v>9</v>
      </c>
      <c r="E31" s="32">
        <f t="shared" si="14"/>
        <v>18</v>
      </c>
      <c r="F31" s="221" t="s">
        <v>25</v>
      </c>
      <c r="G31" s="217">
        <f t="shared" si="9"/>
        <v>32</v>
      </c>
      <c r="H31" s="217">
        <f t="shared" si="15"/>
        <v>50</v>
      </c>
      <c r="I31" s="39"/>
      <c r="J31" s="32"/>
      <c r="K31" s="189"/>
      <c r="L31" s="32">
        <f>(stacjonarne!L31/100)*60</f>
        <v>9</v>
      </c>
      <c r="M31" s="32">
        <f>(stacjonarne!M31/100)*60</f>
        <v>9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10"/>
        <v>2</v>
      </c>
      <c r="V31" s="185">
        <f t="shared" si="11"/>
        <v>50</v>
      </c>
      <c r="W31" s="185">
        <f t="shared" si="12"/>
        <v>18</v>
      </c>
      <c r="X31" s="192">
        <f t="shared" si="16"/>
        <v>32</v>
      </c>
      <c r="Y31" s="137"/>
    </row>
    <row r="32" spans="1:25" s="138" customFormat="1" ht="15.75" customHeight="1" outlineLevel="2" thickBot="1" x14ac:dyDescent="0.3">
      <c r="A32" s="39">
        <v>13</v>
      </c>
      <c r="B32" s="77" t="s">
        <v>47</v>
      </c>
      <c r="C32" s="125">
        <f t="shared" si="13"/>
        <v>6</v>
      </c>
      <c r="D32" s="125">
        <f t="shared" si="13"/>
        <v>9</v>
      </c>
      <c r="E32" s="32">
        <f t="shared" si="14"/>
        <v>15</v>
      </c>
      <c r="F32" s="32" t="s">
        <v>23</v>
      </c>
      <c r="G32" s="217">
        <f t="shared" si="9"/>
        <v>35</v>
      </c>
      <c r="H32" s="217">
        <f t="shared" si="15"/>
        <v>50</v>
      </c>
      <c r="I32" s="39">
        <f>(stacjonarne!I32/100)*60</f>
        <v>6</v>
      </c>
      <c r="J32" s="32">
        <f>(stacjonarne!J32/100)*60</f>
        <v>9</v>
      </c>
      <c r="K32" s="189">
        <v>2</v>
      </c>
      <c r="L32" s="32"/>
      <c r="M32" s="32"/>
      <c r="N32" s="190"/>
      <c r="O32" s="39"/>
      <c r="P32" s="32"/>
      <c r="Q32" s="223"/>
      <c r="R32" s="32"/>
      <c r="S32" s="32"/>
      <c r="T32" s="190"/>
      <c r="U32" s="191">
        <f t="shared" si="10"/>
        <v>2</v>
      </c>
      <c r="V32" s="185">
        <f t="shared" si="11"/>
        <v>50</v>
      </c>
      <c r="W32" s="185">
        <f t="shared" si="12"/>
        <v>15</v>
      </c>
      <c r="X32" s="192">
        <f t="shared" si="16"/>
        <v>35</v>
      </c>
      <c r="Y32" s="137"/>
    </row>
    <row r="33" spans="1:25" s="138" customFormat="1" ht="15.75" customHeight="1" outlineLevel="2" thickBot="1" x14ac:dyDescent="0.3">
      <c r="A33" s="39">
        <v>14</v>
      </c>
      <c r="B33" s="139" t="s">
        <v>48</v>
      </c>
      <c r="C33" s="125">
        <f t="shared" si="13"/>
        <v>6</v>
      </c>
      <c r="D33" s="125">
        <v>9</v>
      </c>
      <c r="E33" s="32">
        <f t="shared" si="14"/>
        <v>15</v>
      </c>
      <c r="F33" s="221" t="s">
        <v>23</v>
      </c>
      <c r="G33" s="217">
        <f t="shared" si="9"/>
        <v>35</v>
      </c>
      <c r="H33" s="217">
        <f t="shared" si="15"/>
        <v>50</v>
      </c>
      <c r="I33" s="39">
        <f>(stacjonarne!I33/100)*60</f>
        <v>6</v>
      </c>
      <c r="J33" s="32">
        <v>9</v>
      </c>
      <c r="K33" s="189">
        <v>2</v>
      </c>
      <c r="L33" s="32"/>
      <c r="M33" s="32"/>
      <c r="N33" s="224"/>
      <c r="O33" s="39"/>
      <c r="P33" s="32"/>
      <c r="Q33" s="220"/>
      <c r="R33" s="32"/>
      <c r="S33" s="32"/>
      <c r="T33" s="224"/>
      <c r="U33" s="191">
        <f t="shared" si="10"/>
        <v>2</v>
      </c>
      <c r="V33" s="185">
        <f t="shared" si="11"/>
        <v>50</v>
      </c>
      <c r="W33" s="185">
        <f t="shared" si="12"/>
        <v>15</v>
      </c>
      <c r="X33" s="192">
        <f t="shared" si="16"/>
        <v>35</v>
      </c>
      <c r="Y33" s="137"/>
    </row>
    <row r="34" spans="1:25" s="138" customFormat="1" ht="15.75" customHeight="1" outlineLevel="2" thickBot="1" x14ac:dyDescent="0.3">
      <c r="A34" s="39">
        <v>15</v>
      </c>
      <c r="B34" s="139" t="s">
        <v>49</v>
      </c>
      <c r="C34" s="125">
        <f t="shared" si="13"/>
        <v>6</v>
      </c>
      <c r="D34" s="125">
        <f t="shared" si="13"/>
        <v>12</v>
      </c>
      <c r="E34" s="32">
        <f t="shared" si="14"/>
        <v>18</v>
      </c>
      <c r="F34" s="32" t="s">
        <v>23</v>
      </c>
      <c r="G34" s="217">
        <f t="shared" si="9"/>
        <v>32</v>
      </c>
      <c r="H34" s="217">
        <f t="shared" si="15"/>
        <v>50</v>
      </c>
      <c r="I34" s="39"/>
      <c r="J34" s="32"/>
      <c r="K34" s="189"/>
      <c r="L34" s="32"/>
      <c r="M34" s="32"/>
      <c r="N34" s="190"/>
      <c r="O34" s="39">
        <f>(stacjonarne!O34/100)*60</f>
        <v>6</v>
      </c>
      <c r="P34" s="32">
        <f>(stacjonarne!P34/100)*60</f>
        <v>12</v>
      </c>
      <c r="Q34" s="189">
        <v>2</v>
      </c>
      <c r="R34" s="32"/>
      <c r="S34" s="32"/>
      <c r="T34" s="190"/>
      <c r="U34" s="191">
        <f t="shared" si="10"/>
        <v>2</v>
      </c>
      <c r="V34" s="185">
        <f t="shared" si="11"/>
        <v>50</v>
      </c>
      <c r="W34" s="185">
        <f t="shared" si="12"/>
        <v>18</v>
      </c>
      <c r="X34" s="192">
        <f t="shared" si="16"/>
        <v>32</v>
      </c>
      <c r="Y34" s="137"/>
    </row>
    <row r="35" spans="1:25" s="138" customFormat="1" ht="13.5" customHeight="1" outlineLevel="2" thickBot="1" x14ac:dyDescent="0.3">
      <c r="A35" s="39">
        <v>16</v>
      </c>
      <c r="B35" s="139" t="s">
        <v>50</v>
      </c>
      <c r="C35" s="125">
        <f t="shared" si="13"/>
        <v>12</v>
      </c>
      <c r="D35" s="125">
        <f t="shared" si="13"/>
        <v>12</v>
      </c>
      <c r="E35" s="32">
        <f t="shared" si="14"/>
        <v>24</v>
      </c>
      <c r="F35" s="32" t="s">
        <v>25</v>
      </c>
      <c r="G35" s="217">
        <f t="shared" si="9"/>
        <v>51</v>
      </c>
      <c r="H35" s="217"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f>(stacjonarne!R35/100)*60</f>
        <v>12</v>
      </c>
      <c r="S35" s="32">
        <f>(stacjonarne!S35/100)*60</f>
        <v>12</v>
      </c>
      <c r="T35" s="190">
        <v>3</v>
      </c>
      <c r="U35" s="191">
        <f t="shared" si="10"/>
        <v>3</v>
      </c>
      <c r="V35" s="185">
        <f t="shared" si="11"/>
        <v>75</v>
      </c>
      <c r="W35" s="185">
        <f t="shared" si="12"/>
        <v>24</v>
      </c>
      <c r="X35" s="192">
        <f t="shared" si="16"/>
        <v>51</v>
      </c>
      <c r="Y35" s="137"/>
    </row>
    <row r="36" spans="1:25" s="138" customFormat="1" ht="15" customHeight="1" outlineLevel="2" thickBot="1" x14ac:dyDescent="0.3">
      <c r="A36" s="39">
        <v>17</v>
      </c>
      <c r="B36" s="77" t="s">
        <v>51</v>
      </c>
      <c r="C36" s="125">
        <v>6</v>
      </c>
      <c r="D36" s="125">
        <v>9</v>
      </c>
      <c r="E36" s="32">
        <f t="shared" si="14"/>
        <v>15</v>
      </c>
      <c r="F36" s="32" t="s">
        <v>23</v>
      </c>
      <c r="G36" s="217">
        <f t="shared" si="9"/>
        <v>35</v>
      </c>
      <c r="H36" s="217">
        <f t="shared" si="15"/>
        <v>50</v>
      </c>
      <c r="I36" s="39"/>
      <c r="J36" s="32"/>
      <c r="K36" s="189"/>
      <c r="L36" s="32">
        <v>6</v>
      </c>
      <c r="M36" s="32">
        <v>9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10"/>
        <v>2</v>
      </c>
      <c r="V36" s="185">
        <f t="shared" si="11"/>
        <v>50</v>
      </c>
      <c r="W36" s="185">
        <f t="shared" si="12"/>
        <v>15</v>
      </c>
      <c r="X36" s="192">
        <f t="shared" si="16"/>
        <v>35</v>
      </c>
      <c r="Y36" s="137"/>
    </row>
    <row r="37" spans="1:25" s="138" customFormat="1" ht="15.75" customHeight="1" outlineLevel="2" thickBot="1" x14ac:dyDescent="0.3">
      <c r="A37" s="39">
        <v>18</v>
      </c>
      <c r="B37" s="77" t="s">
        <v>52</v>
      </c>
      <c r="C37" s="125">
        <v>6</v>
      </c>
      <c r="D37" s="125">
        <v>12</v>
      </c>
      <c r="E37" s="32">
        <f t="shared" si="14"/>
        <v>18</v>
      </c>
      <c r="F37" s="32" t="s">
        <v>23</v>
      </c>
      <c r="G37" s="217">
        <f t="shared" si="9"/>
        <v>32</v>
      </c>
      <c r="H37" s="217">
        <f t="shared" si="15"/>
        <v>50</v>
      </c>
      <c r="I37" s="39">
        <v>6</v>
      </c>
      <c r="J37" s="32">
        <v>12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10"/>
        <v>2</v>
      </c>
      <c r="V37" s="185">
        <f t="shared" si="11"/>
        <v>50</v>
      </c>
      <c r="W37" s="185">
        <f t="shared" si="12"/>
        <v>18</v>
      </c>
      <c r="X37" s="192">
        <f t="shared" si="16"/>
        <v>32</v>
      </c>
      <c r="Y37" s="137"/>
    </row>
    <row r="38" spans="1:25" s="138" customFormat="1" ht="15.75" customHeight="1" outlineLevel="2" thickBot="1" x14ac:dyDescent="0.3">
      <c r="A38" s="39">
        <v>19</v>
      </c>
      <c r="B38" s="139" t="s">
        <v>53</v>
      </c>
      <c r="C38" s="125">
        <v>6</v>
      </c>
      <c r="D38" s="125">
        <f t="shared" si="13"/>
        <v>9</v>
      </c>
      <c r="E38" s="32">
        <f t="shared" si="14"/>
        <v>15</v>
      </c>
      <c r="F38" s="32" t="s">
        <v>23</v>
      </c>
      <c r="G38" s="217">
        <f t="shared" si="9"/>
        <v>35</v>
      </c>
      <c r="H38" s="217">
        <f t="shared" si="15"/>
        <v>50</v>
      </c>
      <c r="I38" s="39"/>
      <c r="J38" s="32"/>
      <c r="K38" s="189"/>
      <c r="L38" s="32">
        <v>6</v>
      </c>
      <c r="M38" s="32">
        <f>(stacjonarne!M38/100)*60</f>
        <v>9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10"/>
        <v>2</v>
      </c>
      <c r="V38" s="185">
        <f t="shared" si="11"/>
        <v>50</v>
      </c>
      <c r="W38" s="185">
        <f t="shared" si="12"/>
        <v>15</v>
      </c>
      <c r="X38" s="192">
        <f t="shared" si="16"/>
        <v>35</v>
      </c>
      <c r="Y38" s="137"/>
    </row>
    <row r="39" spans="1:25" s="138" customFormat="1" ht="24.6" customHeight="1" outlineLevel="2" thickBot="1" x14ac:dyDescent="0.3">
      <c r="A39" s="39">
        <v>20</v>
      </c>
      <c r="B39" s="77" t="s">
        <v>54</v>
      </c>
      <c r="C39" s="125">
        <v>9</v>
      </c>
      <c r="D39" s="125">
        <f t="shared" si="13"/>
        <v>0</v>
      </c>
      <c r="E39" s="32">
        <f t="shared" si="14"/>
        <v>9</v>
      </c>
      <c r="F39" s="32" t="s">
        <v>23</v>
      </c>
      <c r="G39" s="217">
        <f t="shared" si="9"/>
        <v>16</v>
      </c>
      <c r="H39" s="217">
        <f t="shared" si="15"/>
        <v>25</v>
      </c>
      <c r="I39" s="39">
        <v>9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10"/>
        <v>1</v>
      </c>
      <c r="V39" s="185">
        <f t="shared" si="11"/>
        <v>25</v>
      </c>
      <c r="W39" s="185">
        <f t="shared" si="12"/>
        <v>9</v>
      </c>
      <c r="X39" s="192">
        <f t="shared" si="16"/>
        <v>16</v>
      </c>
      <c r="Y39" s="137"/>
    </row>
    <row r="40" spans="1:25" ht="20.100000000000001" customHeight="1" outlineLevel="1" x14ac:dyDescent="0.25">
      <c r="A40" s="254"/>
      <c r="B40" s="79" t="s">
        <v>33</v>
      </c>
      <c r="C40" s="126">
        <f>SUM(C21:C39)</f>
        <v>144</v>
      </c>
      <c r="D40" s="126">
        <f>SUM(D21:D39)</f>
        <v>153</v>
      </c>
      <c r="E40" s="180">
        <f>C40+D40</f>
        <v>297</v>
      </c>
      <c r="F40" s="82"/>
      <c r="G40" s="83">
        <f t="shared" ref="G40:T40" si="17">SUM(G21:G39)</f>
        <v>653</v>
      </c>
      <c r="H40" s="83">
        <f t="shared" si="17"/>
        <v>950</v>
      </c>
      <c r="I40" s="84">
        <f t="shared" si="17"/>
        <v>63</v>
      </c>
      <c r="J40" s="84">
        <f t="shared" si="17"/>
        <v>69</v>
      </c>
      <c r="K40" s="292">
        <f t="shared" si="17"/>
        <v>17</v>
      </c>
      <c r="L40" s="84">
        <f t="shared" si="17"/>
        <v>21</v>
      </c>
      <c r="M40" s="84">
        <f t="shared" si="17"/>
        <v>27</v>
      </c>
      <c r="N40" s="292">
        <f t="shared" si="17"/>
        <v>6</v>
      </c>
      <c r="O40" s="84">
        <f t="shared" si="17"/>
        <v>30</v>
      </c>
      <c r="P40" s="84">
        <f t="shared" si="17"/>
        <v>33</v>
      </c>
      <c r="Q40" s="292">
        <f t="shared" si="17"/>
        <v>8</v>
      </c>
      <c r="R40" s="84">
        <f t="shared" si="17"/>
        <v>30</v>
      </c>
      <c r="S40" s="84">
        <f t="shared" si="17"/>
        <v>24</v>
      </c>
      <c r="T40" s="292">
        <f t="shared" si="17"/>
        <v>7</v>
      </c>
      <c r="U40" s="208">
        <f t="shared" si="10"/>
        <v>38</v>
      </c>
      <c r="V40" s="35">
        <f t="shared" si="11"/>
        <v>950</v>
      </c>
      <c r="W40" s="35">
        <f t="shared" si="12"/>
        <v>297</v>
      </c>
      <c r="X40" s="36">
        <f>V40-W40</f>
        <v>653</v>
      </c>
      <c r="Y40" s="30"/>
    </row>
    <row r="41" spans="1:25" ht="20.100000000000001" customHeight="1" outlineLevel="1" thickBot="1" x14ac:dyDescent="0.3">
      <c r="A41" s="86"/>
      <c r="B41" s="87" t="s">
        <v>34</v>
      </c>
      <c r="C41" s="289">
        <f>C40/E40</f>
        <v>0.48484848484848486</v>
      </c>
      <c r="D41" s="289">
        <f>D40/E40</f>
        <v>0.51515151515151514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 x14ac:dyDescent="0.3">
      <c r="A42" s="97"/>
      <c r="B42" s="98" t="s">
        <v>55</v>
      </c>
      <c r="C42" s="99" t="s">
        <v>56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138" customFormat="1" ht="24.75" customHeight="1" outlineLevel="1" x14ac:dyDescent="0.25">
      <c r="A43" s="40">
        <v>1</v>
      </c>
      <c r="B43" s="309" t="s">
        <v>98</v>
      </c>
      <c r="C43" s="107">
        <f>I43+L43+O43+R43</f>
        <v>18</v>
      </c>
      <c r="D43" s="107">
        <f>J43+M43+P43+S43</f>
        <v>18</v>
      </c>
      <c r="E43" s="106">
        <f>SUM(C43:D43)</f>
        <v>36</v>
      </c>
      <c r="F43" s="225" t="s">
        <v>23</v>
      </c>
      <c r="G43" s="135">
        <f>X43</f>
        <v>64</v>
      </c>
      <c r="H43" s="135">
        <f>E43+G43</f>
        <v>100</v>
      </c>
      <c r="I43" s="40">
        <v>0</v>
      </c>
      <c r="J43" s="106">
        <f>(stacjonarne!J43/100)*60</f>
        <v>18</v>
      </c>
      <c r="K43" s="106">
        <v>2</v>
      </c>
      <c r="L43" s="106">
        <f>(stacjonarne!L43/100)*60</f>
        <v>18</v>
      </c>
      <c r="M43" s="106">
        <f>(stacjonarne!M43/100)*60</f>
        <v>0</v>
      </c>
      <c r="N43" s="226">
        <v>2</v>
      </c>
      <c r="O43" s="40"/>
      <c r="P43" s="106"/>
      <c r="Q43" s="227"/>
      <c r="R43" s="107"/>
      <c r="S43" s="106"/>
      <c r="T43" s="226"/>
      <c r="U43" s="31">
        <f>K43+N43+Q43+T43</f>
        <v>4</v>
      </c>
      <c r="V43" s="125">
        <f>U43*25</f>
        <v>100</v>
      </c>
      <c r="W43" s="125">
        <f>E43</f>
        <v>36</v>
      </c>
      <c r="X43" s="140">
        <f>V43-W43</f>
        <v>64</v>
      </c>
      <c r="Y43" s="137"/>
    </row>
    <row r="44" spans="1:25" ht="20.100000000000001" customHeight="1" outlineLevel="1" x14ac:dyDescent="0.25">
      <c r="A44" s="254"/>
      <c r="B44" s="79" t="s">
        <v>33</v>
      </c>
      <c r="C44" s="126">
        <f>C43</f>
        <v>18</v>
      </c>
      <c r="D44" s="126">
        <f>D43</f>
        <v>18</v>
      </c>
      <c r="E44" s="180">
        <f>C44+D44</f>
        <v>36</v>
      </c>
      <c r="F44" s="76"/>
      <c r="G44" s="108">
        <f>G43</f>
        <v>64</v>
      </c>
      <c r="H44" s="109">
        <f>SUM(E44+G44)</f>
        <v>100</v>
      </c>
      <c r="I44" s="48">
        <f t="shared" ref="I44:T44" si="18">I43</f>
        <v>0</v>
      </c>
      <c r="J44" s="78">
        <f t="shared" si="18"/>
        <v>18</v>
      </c>
      <c r="K44" s="110">
        <f t="shared" si="18"/>
        <v>2</v>
      </c>
      <c r="L44" s="78">
        <f t="shared" si="18"/>
        <v>18</v>
      </c>
      <c r="M44" s="78">
        <f t="shared" si="18"/>
        <v>0</v>
      </c>
      <c r="N44" s="111">
        <f>SUM(N43)</f>
        <v>2</v>
      </c>
      <c r="O44" s="48">
        <f t="shared" si="18"/>
        <v>0</v>
      </c>
      <c r="P44" s="78">
        <f t="shared" si="18"/>
        <v>0</v>
      </c>
      <c r="Q44" s="112">
        <f t="shared" si="18"/>
        <v>0</v>
      </c>
      <c r="R44" s="78">
        <f t="shared" si="18"/>
        <v>0</v>
      </c>
      <c r="S44" s="78">
        <f t="shared" si="18"/>
        <v>0</v>
      </c>
      <c r="T44" s="111">
        <f t="shared" si="18"/>
        <v>0</v>
      </c>
      <c r="U44" s="205">
        <f>K44+N44+Q44+T44</f>
        <v>4</v>
      </c>
      <c r="V44" s="37">
        <f>U44*25</f>
        <v>100</v>
      </c>
      <c r="W44" s="37">
        <f>E44</f>
        <v>36</v>
      </c>
      <c r="X44" s="38">
        <f>V44-W44</f>
        <v>64</v>
      </c>
      <c r="Y44" s="30"/>
    </row>
    <row r="45" spans="1:25" ht="20.100000000000001" customHeight="1" outlineLevel="1" thickBot="1" x14ac:dyDescent="0.3">
      <c r="A45" s="86"/>
      <c r="B45" s="87" t="s">
        <v>34</v>
      </c>
      <c r="C45" s="289">
        <f>C44/E44</f>
        <v>0.5</v>
      </c>
      <c r="D45" s="289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 x14ac:dyDescent="0.3">
      <c r="A46" s="97"/>
      <c r="B46" s="117" t="s">
        <v>57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21" customHeight="1" outlineLevel="1" x14ac:dyDescent="0.25">
      <c r="A47" s="40">
        <v>1</v>
      </c>
      <c r="B47" s="128" t="s">
        <v>104</v>
      </c>
      <c r="C47" s="122">
        <f t="shared" ref="C47:D49" si="19">I47+L47+O47+R47</f>
        <v>0</v>
      </c>
      <c r="D47" s="122">
        <f t="shared" si="19"/>
        <v>36</v>
      </c>
      <c r="E47" s="121">
        <f>SUM(C47:D47)</f>
        <v>36</v>
      </c>
      <c r="F47" s="106" t="s">
        <v>23</v>
      </c>
      <c r="G47" s="135">
        <f>X47</f>
        <v>64</v>
      </c>
      <c r="H47" s="135">
        <f>E47+G47</f>
        <v>100</v>
      </c>
      <c r="I47" s="120"/>
      <c r="J47" s="121"/>
      <c r="K47" s="228"/>
      <c r="L47" s="122">
        <v>0</v>
      </c>
      <c r="M47" s="121">
        <f>(stacjonarne!M47/100)*60</f>
        <v>18</v>
      </c>
      <c r="N47" s="229">
        <v>2</v>
      </c>
      <c r="O47" s="40">
        <v>0</v>
      </c>
      <c r="P47" s="106">
        <f>(stacjonarne!P47/100)*60</f>
        <v>18</v>
      </c>
      <c r="Q47" s="227">
        <v>2</v>
      </c>
      <c r="R47" s="107"/>
      <c r="S47" s="106"/>
      <c r="T47" s="226"/>
      <c r="U47" s="210">
        <f>K47+N47+Q47+T47</f>
        <v>4</v>
      </c>
      <c r="V47" s="125">
        <f>U47*25</f>
        <v>100</v>
      </c>
      <c r="W47" s="125">
        <f>E47</f>
        <v>36</v>
      </c>
      <c r="X47" s="140">
        <f>V47-W47</f>
        <v>64</v>
      </c>
      <c r="Y47" s="137"/>
    </row>
    <row r="48" spans="1:25" s="138" customFormat="1" ht="21" customHeight="1" outlineLevel="1" x14ac:dyDescent="0.25">
      <c r="A48" s="40">
        <v>2</v>
      </c>
      <c r="B48" s="128" t="s">
        <v>105</v>
      </c>
      <c r="C48" s="122">
        <f t="shared" si="19"/>
        <v>36</v>
      </c>
      <c r="D48" s="122">
        <f t="shared" si="19"/>
        <v>0</v>
      </c>
      <c r="E48" s="121">
        <f>SUM(C48:D48)</f>
        <v>36</v>
      </c>
      <c r="F48" s="106" t="s">
        <v>23</v>
      </c>
      <c r="G48" s="135">
        <f>X48</f>
        <v>64</v>
      </c>
      <c r="H48" s="135">
        <v>100</v>
      </c>
      <c r="I48" s="120"/>
      <c r="J48" s="121"/>
      <c r="K48" s="228"/>
      <c r="L48" s="122"/>
      <c r="M48" s="121"/>
      <c r="N48" s="229"/>
      <c r="O48" s="40">
        <f>(stacjonarne!O48/100)*60</f>
        <v>18</v>
      </c>
      <c r="P48" s="106">
        <f>(stacjonarne!P48/100)*60</f>
        <v>0</v>
      </c>
      <c r="Q48" s="227">
        <v>2</v>
      </c>
      <c r="R48" s="107">
        <f>(stacjonarne!R48/100)*60</f>
        <v>18</v>
      </c>
      <c r="S48" s="106">
        <f>(stacjonarne!S48/100)*60</f>
        <v>0</v>
      </c>
      <c r="T48" s="226">
        <v>2</v>
      </c>
      <c r="U48" s="210">
        <f>K48+N48+Q48+T48</f>
        <v>4</v>
      </c>
      <c r="V48" s="125">
        <f>U48*25</f>
        <v>100</v>
      </c>
      <c r="W48" s="125">
        <f>E48</f>
        <v>36</v>
      </c>
      <c r="X48" s="140">
        <f>V48-W48</f>
        <v>64</v>
      </c>
      <c r="Y48" s="137"/>
    </row>
    <row r="49" spans="1:25" s="138" customFormat="1" ht="15.75" customHeight="1" outlineLevel="1" x14ac:dyDescent="0.25">
      <c r="A49" s="40">
        <v>3</v>
      </c>
      <c r="B49" s="273" t="s">
        <v>58</v>
      </c>
      <c r="C49" s="122">
        <f t="shared" si="19"/>
        <v>0</v>
      </c>
      <c r="D49" s="122">
        <f t="shared" si="19"/>
        <v>66</v>
      </c>
      <c r="E49" s="121">
        <f>SUM(C49:D49)</f>
        <v>66</v>
      </c>
      <c r="F49" s="106" t="s">
        <v>23</v>
      </c>
      <c r="G49" s="135">
        <f>SUM(G47:G48)</f>
        <v>128</v>
      </c>
      <c r="H49" s="135">
        <f>E49+G49</f>
        <v>194</v>
      </c>
      <c r="I49" s="123"/>
      <c r="J49" s="123"/>
      <c r="K49" s="230"/>
      <c r="L49" s="124">
        <f>(stacjonarne!L49/100)*60</f>
        <v>0</v>
      </c>
      <c r="M49" s="121">
        <f>(stacjonarne!M49/100)*60</f>
        <v>24</v>
      </c>
      <c r="N49" s="230">
        <v>3</v>
      </c>
      <c r="O49" s="32"/>
      <c r="P49" s="106">
        <f>(stacjonarne!P49/100)*60</f>
        <v>24</v>
      </c>
      <c r="Q49" s="231">
        <v>3</v>
      </c>
      <c r="R49" s="125"/>
      <c r="S49" s="106">
        <f>(stacjonarne!S49/100)*60</f>
        <v>18</v>
      </c>
      <c r="T49" s="231">
        <v>2</v>
      </c>
      <c r="U49" s="210">
        <f>K49+N49+Q49+T49</f>
        <v>8</v>
      </c>
      <c r="V49" s="125">
        <f>U49*25</f>
        <v>200</v>
      </c>
      <c r="W49" s="125">
        <f>E49</f>
        <v>66</v>
      </c>
      <c r="X49" s="140">
        <f>V49-W49</f>
        <v>134</v>
      </c>
      <c r="Y49" s="137"/>
    </row>
    <row r="50" spans="1:25" ht="20.100000000000001" customHeight="1" outlineLevel="1" x14ac:dyDescent="0.25">
      <c r="A50" s="254"/>
      <c r="B50" s="79" t="s">
        <v>94</v>
      </c>
      <c r="C50" s="126">
        <f t="shared" ref="C50:T50" si="20">SUM(C47:C49)</f>
        <v>36</v>
      </c>
      <c r="D50" s="126">
        <f t="shared" si="20"/>
        <v>102</v>
      </c>
      <c r="E50" s="126">
        <f t="shared" si="20"/>
        <v>138</v>
      </c>
      <c r="F50" s="126">
        <f t="shared" si="20"/>
        <v>0</v>
      </c>
      <c r="G50" s="126">
        <f t="shared" si="20"/>
        <v>256</v>
      </c>
      <c r="H50" s="126">
        <f t="shared" si="20"/>
        <v>394</v>
      </c>
      <c r="I50" s="126">
        <f t="shared" si="20"/>
        <v>0</v>
      </c>
      <c r="J50" s="126">
        <f t="shared" si="20"/>
        <v>0</v>
      </c>
      <c r="K50" s="126">
        <f t="shared" si="20"/>
        <v>0</v>
      </c>
      <c r="L50" s="126">
        <f t="shared" si="20"/>
        <v>0</v>
      </c>
      <c r="M50" s="126">
        <f t="shared" si="20"/>
        <v>42</v>
      </c>
      <c r="N50" s="126">
        <f t="shared" si="20"/>
        <v>5</v>
      </c>
      <c r="O50" s="126">
        <f t="shared" si="20"/>
        <v>18</v>
      </c>
      <c r="P50" s="126">
        <f t="shared" si="20"/>
        <v>42</v>
      </c>
      <c r="Q50" s="126">
        <f t="shared" si="20"/>
        <v>7</v>
      </c>
      <c r="R50" s="126">
        <f t="shared" si="20"/>
        <v>18</v>
      </c>
      <c r="S50" s="126">
        <f t="shared" si="20"/>
        <v>18</v>
      </c>
      <c r="T50" s="126">
        <f t="shared" si="20"/>
        <v>4</v>
      </c>
      <c r="U50" s="211">
        <f>K50+N50+Q50+T50</f>
        <v>16</v>
      </c>
      <c r="V50" s="37">
        <f>U50*25</f>
        <v>400</v>
      </c>
      <c r="W50" s="37">
        <f>E50</f>
        <v>138</v>
      </c>
      <c r="X50" s="38">
        <f>V50-W50</f>
        <v>262</v>
      </c>
      <c r="Y50" s="30"/>
    </row>
    <row r="51" spans="1:25" ht="20.100000000000001" customHeight="1" outlineLevel="1" thickBot="1" x14ac:dyDescent="0.3">
      <c r="A51" s="86"/>
      <c r="B51" s="87" t="s">
        <v>34</v>
      </c>
      <c r="C51" s="289">
        <f>C50/E50</f>
        <v>0.2608695652173913</v>
      </c>
      <c r="D51" s="289">
        <f>D50/E50</f>
        <v>0.73913043478260865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 x14ac:dyDescent="0.3">
      <c r="A52" s="97"/>
      <c r="B52" s="98" t="s">
        <v>59</v>
      </c>
      <c r="C52" s="99" t="s">
        <v>56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270" customFormat="1" ht="15" customHeight="1" outlineLevel="1" x14ac:dyDescent="0.25">
      <c r="A53" s="272">
        <v>1</v>
      </c>
      <c r="B53" s="128" t="s">
        <v>60</v>
      </c>
      <c r="C53" s="259">
        <f>I53+L53+O53+R53</f>
        <v>15</v>
      </c>
      <c r="D53" s="259">
        <f>J53+M53+P53+S53</f>
        <v>0</v>
      </c>
      <c r="E53" s="260">
        <f>C53+D53</f>
        <v>15</v>
      </c>
      <c r="F53" s="260" t="s">
        <v>23</v>
      </c>
      <c r="G53" s="274">
        <f>X53</f>
        <v>35</v>
      </c>
      <c r="H53" s="274">
        <f>E53+G53</f>
        <v>50</v>
      </c>
      <c r="I53" s="272">
        <f>(stacjonarne!I53/100)*60</f>
        <v>15</v>
      </c>
      <c r="J53" s="260">
        <v>0</v>
      </c>
      <c r="K53" s="275">
        <v>2</v>
      </c>
      <c r="L53" s="259"/>
      <c r="M53" s="260"/>
      <c r="N53" s="276"/>
      <c r="O53" s="272"/>
      <c r="P53" s="260"/>
      <c r="Q53" s="275"/>
      <c r="R53" s="259"/>
      <c r="S53" s="260"/>
      <c r="T53" s="276"/>
      <c r="U53" s="267">
        <f>K53+N53+Q53+T53</f>
        <v>2</v>
      </c>
      <c r="V53" s="268">
        <f>U53*25</f>
        <v>50</v>
      </c>
      <c r="W53" s="268">
        <f>E53</f>
        <v>15</v>
      </c>
      <c r="X53" s="263">
        <f>V53-W53</f>
        <v>35</v>
      </c>
      <c r="Y53" s="269"/>
    </row>
    <row r="54" spans="1:25" s="270" customFormat="1" ht="12.75" customHeight="1" outlineLevel="1" x14ac:dyDescent="0.25">
      <c r="A54" s="272">
        <v>3</v>
      </c>
      <c r="B54" s="128" t="s">
        <v>61</v>
      </c>
      <c r="C54" s="259">
        <f t="shared" ref="C54:D56" si="21">I54+L54+O54+R54</f>
        <v>6</v>
      </c>
      <c r="D54" s="259">
        <f t="shared" si="21"/>
        <v>12</v>
      </c>
      <c r="E54" s="260">
        <f>C54+D54</f>
        <v>18</v>
      </c>
      <c r="F54" s="260" t="s">
        <v>23</v>
      </c>
      <c r="G54" s="274">
        <f>X54</f>
        <v>32</v>
      </c>
      <c r="H54" s="274">
        <f>E54+G54</f>
        <v>50</v>
      </c>
      <c r="I54" s="272">
        <f>(stacjonarne!I54/100)*60</f>
        <v>6</v>
      </c>
      <c r="J54" s="260">
        <f>(stacjonarne!J54/100)*60</f>
        <v>12</v>
      </c>
      <c r="K54" s="275">
        <v>2</v>
      </c>
      <c r="L54" s="259"/>
      <c r="M54" s="260"/>
      <c r="N54" s="276"/>
      <c r="O54" s="272"/>
      <c r="P54" s="260"/>
      <c r="Q54" s="275"/>
      <c r="R54" s="259"/>
      <c r="S54" s="260"/>
      <c r="T54" s="276"/>
      <c r="U54" s="267">
        <f>K54+N54+Q54+T54</f>
        <v>2</v>
      </c>
      <c r="V54" s="268">
        <f>U54*25</f>
        <v>50</v>
      </c>
      <c r="W54" s="268">
        <f>E54</f>
        <v>18</v>
      </c>
      <c r="X54" s="263">
        <f>V54-W54</f>
        <v>32</v>
      </c>
      <c r="Y54" s="269"/>
    </row>
    <row r="55" spans="1:25" s="270" customFormat="1" ht="30" customHeight="1" outlineLevel="1" x14ac:dyDescent="0.25">
      <c r="A55" s="272">
        <v>4</v>
      </c>
      <c r="B55" s="128" t="s">
        <v>62</v>
      </c>
      <c r="C55" s="259">
        <f t="shared" si="21"/>
        <v>0</v>
      </c>
      <c r="D55" s="259">
        <f t="shared" si="21"/>
        <v>15</v>
      </c>
      <c r="E55" s="260">
        <f>C55+D55</f>
        <v>15</v>
      </c>
      <c r="F55" s="260" t="s">
        <v>107</v>
      </c>
      <c r="G55" s="274">
        <f>X55</f>
        <v>235</v>
      </c>
      <c r="H55" s="274">
        <f>E55+G55</f>
        <v>250</v>
      </c>
      <c r="I55" s="272"/>
      <c r="J55" s="260"/>
      <c r="K55" s="275"/>
      <c r="L55" s="259">
        <v>0</v>
      </c>
      <c r="M55" s="260">
        <v>15</v>
      </c>
      <c r="N55" s="276">
        <v>2</v>
      </c>
      <c r="O55" s="272"/>
      <c r="P55" s="260"/>
      <c r="Q55" s="275">
        <v>4</v>
      </c>
      <c r="R55" s="259"/>
      <c r="S55" s="260"/>
      <c r="T55" s="276">
        <v>4</v>
      </c>
      <c r="U55" s="267">
        <f>K55+N55+Q55+T55</f>
        <v>10</v>
      </c>
      <c r="V55" s="268">
        <f>U55*25</f>
        <v>250</v>
      </c>
      <c r="W55" s="268">
        <f>E55</f>
        <v>15</v>
      </c>
      <c r="X55" s="263">
        <f>V55-W55</f>
        <v>235</v>
      </c>
      <c r="Y55" s="269"/>
    </row>
    <row r="56" spans="1:25" s="270" customFormat="1" ht="15" customHeight="1" outlineLevel="1" x14ac:dyDescent="0.25">
      <c r="A56" s="257">
        <v>5</v>
      </c>
      <c r="B56" s="71" t="s">
        <v>63</v>
      </c>
      <c r="C56" s="259">
        <f t="shared" si="21"/>
        <v>0</v>
      </c>
      <c r="D56" s="259">
        <f t="shared" si="21"/>
        <v>0</v>
      </c>
      <c r="E56" s="260">
        <v>0</v>
      </c>
      <c r="F56" s="260" t="s">
        <v>25</v>
      </c>
      <c r="G56" s="274">
        <f>X56</f>
        <v>150</v>
      </c>
      <c r="H56" s="274">
        <f>E56+G56</f>
        <v>150</v>
      </c>
      <c r="I56" s="257"/>
      <c r="J56" s="264"/>
      <c r="K56" s="277"/>
      <c r="L56" s="268"/>
      <c r="M56" s="264"/>
      <c r="N56" s="278"/>
      <c r="O56" s="257"/>
      <c r="P56" s="264"/>
      <c r="Q56" s="277"/>
      <c r="R56" s="268"/>
      <c r="S56" s="264"/>
      <c r="T56" s="278">
        <v>6</v>
      </c>
      <c r="U56" s="267">
        <f>K56+N56+Q56+T56</f>
        <v>6</v>
      </c>
      <c r="V56" s="268">
        <f>U56*25</f>
        <v>150</v>
      </c>
      <c r="W56" s="268">
        <f>E56</f>
        <v>0</v>
      </c>
      <c r="X56" s="263">
        <f>V56-W56</f>
        <v>150</v>
      </c>
      <c r="Y56" s="269"/>
    </row>
    <row r="57" spans="1:25" ht="20.100000000000001" customHeight="1" outlineLevel="1" x14ac:dyDescent="0.25">
      <c r="A57" s="254"/>
      <c r="B57" s="79" t="s">
        <v>33</v>
      </c>
      <c r="C57" s="126">
        <f t="shared" ref="C57:T57" si="22">SUM(C53:C56)</f>
        <v>21</v>
      </c>
      <c r="D57" s="126">
        <f t="shared" si="22"/>
        <v>27</v>
      </c>
      <c r="E57" s="126">
        <f t="shared" si="22"/>
        <v>48</v>
      </c>
      <c r="F57" s="126">
        <f t="shared" si="22"/>
        <v>0</v>
      </c>
      <c r="G57" s="126">
        <f t="shared" si="22"/>
        <v>452</v>
      </c>
      <c r="H57" s="126">
        <f t="shared" si="22"/>
        <v>500</v>
      </c>
      <c r="I57" s="48">
        <f t="shared" si="22"/>
        <v>21</v>
      </c>
      <c r="J57" s="48">
        <f t="shared" si="22"/>
        <v>12</v>
      </c>
      <c r="K57" s="290">
        <f t="shared" si="22"/>
        <v>4</v>
      </c>
      <c r="L57" s="48">
        <f t="shared" si="22"/>
        <v>0</v>
      </c>
      <c r="M57" s="48">
        <f t="shared" si="22"/>
        <v>15</v>
      </c>
      <c r="N57" s="145">
        <f t="shared" si="22"/>
        <v>2</v>
      </c>
      <c r="O57" s="48">
        <f t="shared" si="22"/>
        <v>0</v>
      </c>
      <c r="P57" s="48">
        <f t="shared" si="22"/>
        <v>0</v>
      </c>
      <c r="Q57" s="145">
        <f t="shared" si="22"/>
        <v>4</v>
      </c>
      <c r="R57" s="48">
        <f t="shared" si="22"/>
        <v>0</v>
      </c>
      <c r="S57" s="48">
        <f t="shared" si="22"/>
        <v>0</v>
      </c>
      <c r="T57" s="145">
        <f t="shared" si="22"/>
        <v>10</v>
      </c>
      <c r="U57" s="205">
        <f>K57+N57+Q57+T57</f>
        <v>20</v>
      </c>
      <c r="V57" s="37">
        <f>U57*25</f>
        <v>500</v>
      </c>
      <c r="W57" s="37">
        <f>E57</f>
        <v>48</v>
      </c>
      <c r="X57" s="38">
        <f>V57-W57</f>
        <v>452</v>
      </c>
      <c r="Y57" s="30"/>
    </row>
    <row r="58" spans="1:25" ht="20.100000000000001" customHeight="1" outlineLevel="1" x14ac:dyDescent="0.25">
      <c r="A58" s="86"/>
      <c r="B58" s="87" t="s">
        <v>34</v>
      </c>
      <c r="C58" s="289">
        <f>C57/E57</f>
        <v>0.4375</v>
      </c>
      <c r="D58" s="289">
        <f>D57/E57</f>
        <v>0.5625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5" customHeight="1" x14ac:dyDescent="0.25">
      <c r="A59" s="129"/>
      <c r="B59" s="130" t="s">
        <v>64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 x14ac:dyDescent="0.25">
      <c r="A60" s="133"/>
      <c r="B60" s="130" t="s">
        <v>65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 x14ac:dyDescent="0.25">
      <c r="A61" s="40">
        <v>1</v>
      </c>
      <c r="B61" s="134" t="s">
        <v>66</v>
      </c>
      <c r="C61" s="107">
        <f>I61+L61+O61+R61</f>
        <v>15</v>
      </c>
      <c r="D61" s="107">
        <f>J61+M61+P61+S61</f>
        <v>0</v>
      </c>
      <c r="E61" s="106">
        <f>C61+D61</f>
        <v>15</v>
      </c>
      <c r="F61" s="233" t="s">
        <v>25</v>
      </c>
      <c r="G61" s="260">
        <f t="shared" ref="G61:G73" si="23">X61</f>
        <v>35</v>
      </c>
      <c r="H61" s="136">
        <f>E61+G61</f>
        <v>50</v>
      </c>
      <c r="I61" s="40"/>
      <c r="J61" s="106"/>
      <c r="K61" s="234"/>
      <c r="L61" s="106">
        <f>(stacjonarne!L61/100)*60</f>
        <v>15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t="shared" ref="U61:U69" si="24">K61+N61+Q61+T61</f>
        <v>2</v>
      </c>
      <c r="V61" s="107">
        <f t="shared" ref="V61:V73" si="25">U61*25</f>
        <v>50</v>
      </c>
      <c r="W61" s="107">
        <f t="shared" ref="W61:W74" si="26">E61</f>
        <v>15</v>
      </c>
      <c r="X61" s="136">
        <f>V61-W61</f>
        <v>35</v>
      </c>
      <c r="Y61" s="137"/>
    </row>
    <row r="62" spans="1:25" s="138" customFormat="1" ht="14.25" customHeight="1" outlineLevel="1" x14ac:dyDescent="0.25">
      <c r="A62" s="39">
        <v>2</v>
      </c>
      <c r="B62" s="139" t="s">
        <v>67</v>
      </c>
      <c r="C62" s="107">
        <f t="shared" ref="C62:D73" si="27">I62+L62+O62+R62</f>
        <v>9</v>
      </c>
      <c r="D62" s="107">
        <f t="shared" si="27"/>
        <v>0</v>
      </c>
      <c r="E62" s="106">
        <f>C62+D62</f>
        <v>9</v>
      </c>
      <c r="F62" s="195" t="s">
        <v>23</v>
      </c>
      <c r="G62" s="260">
        <f t="shared" si="23"/>
        <v>16</v>
      </c>
      <c r="H62" s="140">
        <f t="shared" ref="H62:H73" si="28">E62+G62</f>
        <v>25</v>
      </c>
      <c r="I62" s="32"/>
      <c r="J62" s="32"/>
      <c r="K62" s="189"/>
      <c r="L62" s="106"/>
      <c r="M62" s="32"/>
      <c r="N62" s="189"/>
      <c r="O62" s="39">
        <f>(stacjonarne!O62/100)*60</f>
        <v>9</v>
      </c>
      <c r="P62" s="32">
        <v>0</v>
      </c>
      <c r="Q62" s="189">
        <v>1</v>
      </c>
      <c r="R62" s="32"/>
      <c r="S62" s="32"/>
      <c r="T62" s="190"/>
      <c r="U62" s="31">
        <f t="shared" si="24"/>
        <v>1</v>
      </c>
      <c r="V62" s="125">
        <f t="shared" si="25"/>
        <v>25</v>
      </c>
      <c r="W62" s="125">
        <f t="shared" si="26"/>
        <v>9</v>
      </c>
      <c r="X62" s="140">
        <f t="shared" ref="X62:X73" si="29">V62-W62</f>
        <v>16</v>
      </c>
      <c r="Y62" s="137"/>
    </row>
    <row r="63" spans="1:25" s="138" customFormat="1" ht="20.100000000000001" customHeight="1" outlineLevel="1" x14ac:dyDescent="0.25">
      <c r="A63" s="39">
        <v>3</v>
      </c>
      <c r="B63" s="139" t="s">
        <v>68</v>
      </c>
      <c r="C63" s="107">
        <f t="shared" si="27"/>
        <v>6</v>
      </c>
      <c r="D63" s="107">
        <f t="shared" si="27"/>
        <v>6</v>
      </c>
      <c r="E63" s="106">
        <f>C63+D63</f>
        <v>12</v>
      </c>
      <c r="F63" s="193" t="s">
        <v>25</v>
      </c>
      <c r="G63" s="260">
        <f t="shared" si="23"/>
        <v>38</v>
      </c>
      <c r="H63" s="140">
        <f t="shared" si="28"/>
        <v>50</v>
      </c>
      <c r="I63" s="39"/>
      <c r="J63" s="32"/>
      <c r="K63" s="189"/>
      <c r="L63" s="106">
        <f>(stacjonarne!L63/100)*60</f>
        <v>6</v>
      </c>
      <c r="M63" s="32">
        <f>(stacjonarne!M63/100)*60</f>
        <v>6</v>
      </c>
      <c r="N63" s="190">
        <v>2</v>
      </c>
      <c r="O63" s="39"/>
      <c r="P63" s="32"/>
      <c r="Q63" s="189"/>
      <c r="R63" s="32"/>
      <c r="S63" s="32"/>
      <c r="T63" s="190"/>
      <c r="U63" s="31">
        <f t="shared" si="24"/>
        <v>2</v>
      </c>
      <c r="V63" s="125">
        <f t="shared" si="25"/>
        <v>50</v>
      </c>
      <c r="W63" s="125">
        <f t="shared" si="26"/>
        <v>12</v>
      </c>
      <c r="X63" s="140">
        <f t="shared" si="29"/>
        <v>38</v>
      </c>
      <c r="Y63" s="137"/>
    </row>
    <row r="64" spans="1:25" s="270" customFormat="1" ht="15" customHeight="1" outlineLevel="1" x14ac:dyDescent="0.25">
      <c r="A64" s="257">
        <v>4</v>
      </c>
      <c r="B64" s="258" t="s">
        <v>69</v>
      </c>
      <c r="C64" s="259">
        <v>12</v>
      </c>
      <c r="D64" s="259">
        <f t="shared" si="27"/>
        <v>0</v>
      </c>
      <c r="E64" s="260">
        <f t="shared" ref="E64:E73" si="30">C64+D64</f>
        <v>12</v>
      </c>
      <c r="F64" s="261" t="s">
        <v>23</v>
      </c>
      <c r="G64" s="260">
        <f t="shared" si="23"/>
        <v>13</v>
      </c>
      <c r="H64" s="263">
        <f t="shared" si="28"/>
        <v>25</v>
      </c>
      <c r="I64" s="257"/>
      <c r="J64" s="264"/>
      <c r="K64" s="265"/>
      <c r="L64" s="106"/>
      <c r="M64" s="32"/>
      <c r="N64" s="266"/>
      <c r="O64" s="39"/>
      <c r="P64" s="264"/>
      <c r="Q64" s="265"/>
      <c r="R64" s="264">
        <v>12</v>
      </c>
      <c r="S64" s="264">
        <v>0</v>
      </c>
      <c r="T64" s="266">
        <v>1</v>
      </c>
      <c r="U64" s="267">
        <f t="shared" si="24"/>
        <v>1</v>
      </c>
      <c r="V64" s="268">
        <f t="shared" si="25"/>
        <v>25</v>
      </c>
      <c r="W64" s="268">
        <f t="shared" si="26"/>
        <v>12</v>
      </c>
      <c r="X64" s="263">
        <f t="shared" si="29"/>
        <v>13</v>
      </c>
      <c r="Y64" s="269"/>
    </row>
    <row r="65" spans="1:25" s="270" customFormat="1" ht="34.9" customHeight="1" outlineLevel="1" x14ac:dyDescent="0.25">
      <c r="A65" s="257">
        <v>5</v>
      </c>
      <c r="B65" s="258" t="s">
        <v>100</v>
      </c>
      <c r="C65" s="259">
        <f t="shared" si="27"/>
        <v>9</v>
      </c>
      <c r="D65" s="259">
        <f t="shared" si="27"/>
        <v>9</v>
      </c>
      <c r="E65" s="260">
        <f t="shared" si="30"/>
        <v>18</v>
      </c>
      <c r="F65" s="261" t="s">
        <v>23</v>
      </c>
      <c r="G65" s="260">
        <f t="shared" si="23"/>
        <v>57</v>
      </c>
      <c r="H65" s="263">
        <f t="shared" si="28"/>
        <v>75</v>
      </c>
      <c r="I65" s="257"/>
      <c r="J65" s="264"/>
      <c r="K65" s="265"/>
      <c r="L65" s="106"/>
      <c r="M65" s="32"/>
      <c r="N65" s="266"/>
      <c r="O65" s="39">
        <f>(stacjonarne!O65/100)*60</f>
        <v>9</v>
      </c>
      <c r="P65" s="264">
        <f>(stacjonarne!P65/100)*60</f>
        <v>9</v>
      </c>
      <c r="Q65" s="265">
        <v>3</v>
      </c>
      <c r="R65" s="264"/>
      <c r="S65" s="264"/>
      <c r="T65" s="266"/>
      <c r="U65" s="267">
        <f t="shared" si="24"/>
        <v>3</v>
      </c>
      <c r="V65" s="268">
        <f t="shared" si="25"/>
        <v>75</v>
      </c>
      <c r="W65" s="268">
        <f t="shared" si="26"/>
        <v>18</v>
      </c>
      <c r="X65" s="263">
        <f t="shared" si="29"/>
        <v>57</v>
      </c>
      <c r="Y65" s="269"/>
    </row>
    <row r="66" spans="1:25" s="270" customFormat="1" ht="16.5" customHeight="1" outlineLevel="1" x14ac:dyDescent="0.25">
      <c r="A66" s="257">
        <v>6</v>
      </c>
      <c r="B66" s="271" t="s">
        <v>70</v>
      </c>
      <c r="C66" s="259">
        <f t="shared" si="27"/>
        <v>9</v>
      </c>
      <c r="D66" s="259">
        <f t="shared" si="27"/>
        <v>9</v>
      </c>
      <c r="E66" s="260">
        <f t="shared" si="30"/>
        <v>18</v>
      </c>
      <c r="F66" s="261" t="s">
        <v>23</v>
      </c>
      <c r="G66" s="260">
        <f t="shared" si="23"/>
        <v>32</v>
      </c>
      <c r="H66" s="263">
        <f t="shared" si="28"/>
        <v>50</v>
      </c>
      <c r="I66" s="257"/>
      <c r="J66" s="264"/>
      <c r="K66" s="265"/>
      <c r="L66" s="106">
        <f>(stacjonarne!L66/100)*60</f>
        <v>9</v>
      </c>
      <c r="M66" s="32">
        <f>(stacjonarne!M66/100)*60</f>
        <v>9</v>
      </c>
      <c r="N66" s="266">
        <v>2</v>
      </c>
      <c r="O66" s="39"/>
      <c r="P66" s="264"/>
      <c r="Q66" s="265"/>
      <c r="R66" s="264"/>
      <c r="S66" s="264"/>
      <c r="T66" s="266"/>
      <c r="U66" s="267">
        <f t="shared" si="24"/>
        <v>2</v>
      </c>
      <c r="V66" s="268">
        <f t="shared" si="25"/>
        <v>50</v>
      </c>
      <c r="W66" s="268">
        <f t="shared" si="26"/>
        <v>18</v>
      </c>
      <c r="X66" s="263">
        <f t="shared" si="29"/>
        <v>32</v>
      </c>
      <c r="Y66" s="269"/>
    </row>
    <row r="67" spans="1:25" s="270" customFormat="1" ht="15" customHeight="1" outlineLevel="1" x14ac:dyDescent="0.25">
      <c r="A67" s="257">
        <v>7</v>
      </c>
      <c r="B67" s="258" t="s">
        <v>71</v>
      </c>
      <c r="C67" s="259">
        <f t="shared" si="27"/>
        <v>6</v>
      </c>
      <c r="D67" s="259">
        <f t="shared" si="27"/>
        <v>12</v>
      </c>
      <c r="E67" s="260">
        <f t="shared" si="30"/>
        <v>18</v>
      </c>
      <c r="F67" s="261" t="s">
        <v>23</v>
      </c>
      <c r="G67" s="260">
        <f t="shared" si="23"/>
        <v>32</v>
      </c>
      <c r="H67" s="263">
        <f t="shared" si="28"/>
        <v>50</v>
      </c>
      <c r="I67" s="257"/>
      <c r="J67" s="264"/>
      <c r="K67" s="265"/>
      <c r="L67" s="106"/>
      <c r="M67" s="32"/>
      <c r="N67" s="266"/>
      <c r="O67" s="39">
        <f>(stacjonarne!O67/100)*60</f>
        <v>6</v>
      </c>
      <c r="P67" s="264">
        <f>(stacjonarne!P67/100)*60</f>
        <v>12</v>
      </c>
      <c r="Q67" s="265">
        <v>2</v>
      </c>
      <c r="R67" s="264"/>
      <c r="S67" s="264"/>
      <c r="T67" s="266"/>
      <c r="U67" s="267">
        <f t="shared" si="24"/>
        <v>2</v>
      </c>
      <c r="V67" s="268">
        <f t="shared" si="25"/>
        <v>50</v>
      </c>
      <c r="W67" s="268">
        <f t="shared" si="26"/>
        <v>18</v>
      </c>
      <c r="X67" s="263">
        <f t="shared" si="29"/>
        <v>32</v>
      </c>
      <c r="Y67" s="269"/>
    </row>
    <row r="68" spans="1:25" s="270" customFormat="1" ht="15.75" customHeight="1" outlineLevel="1" x14ac:dyDescent="0.25">
      <c r="A68" s="257">
        <v>8</v>
      </c>
      <c r="B68" s="258" t="s">
        <v>72</v>
      </c>
      <c r="C68" s="259">
        <f t="shared" si="27"/>
        <v>6</v>
      </c>
      <c r="D68" s="259">
        <f t="shared" si="27"/>
        <v>12</v>
      </c>
      <c r="E68" s="260">
        <f t="shared" si="30"/>
        <v>18</v>
      </c>
      <c r="F68" s="261" t="s">
        <v>23</v>
      </c>
      <c r="G68" s="260">
        <f t="shared" si="23"/>
        <v>32</v>
      </c>
      <c r="H68" s="263">
        <f t="shared" si="28"/>
        <v>50</v>
      </c>
      <c r="I68" s="257"/>
      <c r="J68" s="264"/>
      <c r="K68" s="265"/>
      <c r="L68" s="106"/>
      <c r="M68" s="32"/>
      <c r="N68" s="266"/>
      <c r="O68" s="39"/>
      <c r="P68" s="264"/>
      <c r="Q68" s="265"/>
      <c r="R68" s="264">
        <f>(stacjonarne!R68/100)*60</f>
        <v>6</v>
      </c>
      <c r="S68" s="264">
        <f>(stacjonarne!S68/100)*60</f>
        <v>12</v>
      </c>
      <c r="T68" s="266">
        <v>2</v>
      </c>
      <c r="U68" s="267">
        <f t="shared" si="24"/>
        <v>2</v>
      </c>
      <c r="V68" s="268">
        <f t="shared" si="25"/>
        <v>50</v>
      </c>
      <c r="W68" s="268">
        <f t="shared" si="26"/>
        <v>18</v>
      </c>
      <c r="X68" s="263">
        <f t="shared" si="29"/>
        <v>32</v>
      </c>
      <c r="Y68" s="269"/>
    </row>
    <row r="69" spans="1:25" s="270" customFormat="1" ht="13.5" customHeight="1" outlineLevel="1" x14ac:dyDescent="0.25">
      <c r="A69" s="257">
        <v>9</v>
      </c>
      <c r="B69" s="271" t="s">
        <v>73</v>
      </c>
      <c r="C69" s="259">
        <f t="shared" si="27"/>
        <v>9</v>
      </c>
      <c r="D69" s="259">
        <f t="shared" si="27"/>
        <v>6</v>
      </c>
      <c r="E69" s="260">
        <f t="shared" si="30"/>
        <v>15</v>
      </c>
      <c r="F69" s="261" t="s">
        <v>23</v>
      </c>
      <c r="G69" s="259">
        <f t="shared" si="23"/>
        <v>35</v>
      </c>
      <c r="H69" s="263">
        <f t="shared" si="28"/>
        <v>50</v>
      </c>
      <c r="I69" s="257"/>
      <c r="J69" s="264"/>
      <c r="K69" s="265"/>
      <c r="L69" s="106"/>
      <c r="M69" s="32"/>
      <c r="N69" s="266"/>
      <c r="O69" s="39">
        <f>(stacjonarne!O69/100)*60</f>
        <v>9</v>
      </c>
      <c r="P69" s="264">
        <f>(stacjonarne!P69/100)*60</f>
        <v>6</v>
      </c>
      <c r="Q69" s="265">
        <v>2</v>
      </c>
      <c r="R69" s="264"/>
      <c r="S69" s="264"/>
      <c r="T69" s="266"/>
      <c r="U69" s="267">
        <f t="shared" si="24"/>
        <v>2</v>
      </c>
      <c r="V69" s="268">
        <f t="shared" si="25"/>
        <v>50</v>
      </c>
      <c r="W69" s="268">
        <f t="shared" si="26"/>
        <v>15</v>
      </c>
      <c r="X69" s="263">
        <f t="shared" si="29"/>
        <v>35</v>
      </c>
      <c r="Y69" s="269"/>
    </row>
    <row r="70" spans="1:25" s="270" customFormat="1" ht="40.15" customHeight="1" outlineLevel="1" x14ac:dyDescent="0.25">
      <c r="A70" s="257">
        <v>10</v>
      </c>
      <c r="B70" s="258" t="s">
        <v>99</v>
      </c>
      <c r="C70" s="259">
        <f t="shared" si="27"/>
        <v>6</v>
      </c>
      <c r="D70" s="259">
        <f t="shared" si="27"/>
        <v>18</v>
      </c>
      <c r="E70" s="260">
        <f t="shared" si="30"/>
        <v>24</v>
      </c>
      <c r="F70" s="261" t="s">
        <v>23</v>
      </c>
      <c r="G70" s="259">
        <f t="shared" si="23"/>
        <v>51</v>
      </c>
      <c r="H70" s="263">
        <f t="shared" si="28"/>
        <v>75</v>
      </c>
      <c r="I70" s="257"/>
      <c r="J70" s="264"/>
      <c r="K70" s="265"/>
      <c r="L70" s="106"/>
      <c r="M70" s="32"/>
      <c r="N70" s="266"/>
      <c r="O70" s="39"/>
      <c r="P70" s="264"/>
      <c r="Q70" s="265"/>
      <c r="R70" s="264">
        <f>(stacjonarne!R70/100)*60</f>
        <v>6</v>
      </c>
      <c r="S70" s="264">
        <f>(stacjonarne!S70/100)*60</f>
        <v>18</v>
      </c>
      <c r="T70" s="266">
        <v>3</v>
      </c>
      <c r="U70" s="267">
        <v>3</v>
      </c>
      <c r="V70" s="268">
        <f t="shared" si="25"/>
        <v>75</v>
      </c>
      <c r="W70" s="268">
        <f t="shared" si="26"/>
        <v>24</v>
      </c>
      <c r="X70" s="263">
        <f t="shared" si="29"/>
        <v>51</v>
      </c>
      <c r="Y70" s="269"/>
    </row>
    <row r="71" spans="1:25" s="270" customFormat="1" ht="27" customHeight="1" outlineLevel="1" x14ac:dyDescent="0.25">
      <c r="A71" s="257">
        <v>11</v>
      </c>
      <c r="B71" s="258" t="s">
        <v>74</v>
      </c>
      <c r="C71" s="259">
        <f t="shared" si="27"/>
        <v>6</v>
      </c>
      <c r="D71" s="259">
        <f t="shared" si="27"/>
        <v>18</v>
      </c>
      <c r="E71" s="260">
        <f t="shared" si="30"/>
        <v>24</v>
      </c>
      <c r="F71" s="261" t="s">
        <v>23</v>
      </c>
      <c r="G71" s="259">
        <f t="shared" si="23"/>
        <v>51</v>
      </c>
      <c r="H71" s="263">
        <f t="shared" si="28"/>
        <v>75</v>
      </c>
      <c r="I71" s="257"/>
      <c r="J71" s="264"/>
      <c r="K71" s="265"/>
      <c r="L71" s="106"/>
      <c r="M71" s="32"/>
      <c r="N71" s="266"/>
      <c r="O71" s="39"/>
      <c r="P71" s="264"/>
      <c r="Q71" s="265"/>
      <c r="R71" s="264">
        <f>(stacjonarne!R71/100)*60</f>
        <v>6</v>
      </c>
      <c r="S71" s="264">
        <f>(stacjonarne!S71/100)*60</f>
        <v>18</v>
      </c>
      <c r="T71" s="266">
        <v>3</v>
      </c>
      <c r="U71" s="267">
        <f>K71+N71+Q71+T71</f>
        <v>3</v>
      </c>
      <c r="V71" s="268">
        <f t="shared" si="25"/>
        <v>75</v>
      </c>
      <c r="W71" s="268">
        <f t="shared" si="26"/>
        <v>24</v>
      </c>
      <c r="X71" s="263">
        <f t="shared" si="29"/>
        <v>51</v>
      </c>
      <c r="Y71" s="269"/>
    </row>
    <row r="72" spans="1:25" s="270" customFormat="1" ht="28.5" customHeight="1" outlineLevel="1" thickBot="1" x14ac:dyDescent="0.3">
      <c r="A72" s="257">
        <v>12</v>
      </c>
      <c r="B72" s="258" t="s">
        <v>75</v>
      </c>
      <c r="C72" s="259">
        <f t="shared" si="27"/>
        <v>9</v>
      </c>
      <c r="D72" s="259">
        <f t="shared" si="27"/>
        <v>0</v>
      </c>
      <c r="E72" s="260">
        <f t="shared" si="30"/>
        <v>9</v>
      </c>
      <c r="F72" s="261" t="s">
        <v>23</v>
      </c>
      <c r="G72" s="259">
        <f t="shared" si="23"/>
        <v>16</v>
      </c>
      <c r="H72" s="263">
        <f t="shared" si="28"/>
        <v>25</v>
      </c>
      <c r="I72" s="257"/>
      <c r="J72" s="264"/>
      <c r="K72" s="265"/>
      <c r="L72" s="106"/>
      <c r="M72" s="32"/>
      <c r="N72" s="266"/>
      <c r="O72" s="257">
        <f>(stacjonarne!O72/100)*60</f>
        <v>9</v>
      </c>
      <c r="P72" s="264">
        <f>(stacjonarne!P72/100)*60</f>
        <v>0</v>
      </c>
      <c r="Q72" s="265">
        <v>1</v>
      </c>
      <c r="R72" s="264"/>
      <c r="S72" s="264"/>
      <c r="T72" s="266"/>
      <c r="U72" s="267">
        <f>K72+N72+Q72+T72</f>
        <v>1</v>
      </c>
      <c r="V72" s="268">
        <f t="shared" si="25"/>
        <v>25</v>
      </c>
      <c r="W72" s="268">
        <f t="shared" si="26"/>
        <v>9</v>
      </c>
      <c r="X72" s="263">
        <f t="shared" si="29"/>
        <v>16</v>
      </c>
      <c r="Y72" s="269"/>
    </row>
    <row r="73" spans="1:25" s="270" customFormat="1" ht="15.75" customHeight="1" outlineLevel="1" x14ac:dyDescent="0.25">
      <c r="A73" s="257">
        <v>13</v>
      </c>
      <c r="B73" s="271" t="s">
        <v>76</v>
      </c>
      <c r="C73" s="259">
        <f t="shared" si="27"/>
        <v>9</v>
      </c>
      <c r="D73" s="259">
        <f t="shared" si="27"/>
        <v>9</v>
      </c>
      <c r="E73" s="260">
        <f t="shared" si="30"/>
        <v>18</v>
      </c>
      <c r="F73" s="261" t="s">
        <v>23</v>
      </c>
      <c r="G73" s="262">
        <f t="shared" si="23"/>
        <v>32</v>
      </c>
      <c r="H73" s="263">
        <f t="shared" si="28"/>
        <v>50</v>
      </c>
      <c r="I73" s="257"/>
      <c r="J73" s="264"/>
      <c r="K73" s="265"/>
      <c r="L73" s="106">
        <f>(stacjonarne!L73/100)*60</f>
        <v>9</v>
      </c>
      <c r="M73" s="32">
        <f>(stacjonarne!M73/100)*60</f>
        <v>9</v>
      </c>
      <c r="N73" s="266">
        <v>2</v>
      </c>
      <c r="O73" s="257"/>
      <c r="P73" s="264"/>
      <c r="Q73" s="265"/>
      <c r="R73" s="264"/>
      <c r="S73" s="264"/>
      <c r="T73" s="266"/>
      <c r="U73" s="267">
        <v>2</v>
      </c>
      <c r="V73" s="268">
        <f t="shared" si="25"/>
        <v>50</v>
      </c>
      <c r="W73" s="268">
        <f t="shared" si="26"/>
        <v>18</v>
      </c>
      <c r="X73" s="263">
        <f t="shared" si="29"/>
        <v>32</v>
      </c>
      <c r="Y73" s="269"/>
    </row>
    <row r="74" spans="1:25" ht="20.100000000000001" customHeight="1" x14ac:dyDescent="0.25">
      <c r="A74" s="39"/>
      <c r="B74" s="141" t="s">
        <v>77</v>
      </c>
      <c r="C74" s="76">
        <f>SUM(C61:C73)</f>
        <v>111</v>
      </c>
      <c r="D74" s="76">
        <f>SUM(D61:D73)</f>
        <v>99</v>
      </c>
      <c r="E74" s="76">
        <f>SUM(C74:D74)</f>
        <v>210</v>
      </c>
      <c r="F74" s="143"/>
      <c r="G74" s="108">
        <f>SUM(G61:G73)</f>
        <v>440</v>
      </c>
      <c r="H74" s="144">
        <f>SUM(H61:H73)</f>
        <v>650</v>
      </c>
      <c r="I74" s="48">
        <f>SUM(I61:I73)</f>
        <v>0</v>
      </c>
      <c r="J74" s="48">
        <f t="shared" ref="J74:S74" si="31">SUM(J61:J73)</f>
        <v>0</v>
      </c>
      <c r="K74" s="145">
        <f>SUM(K61:K73)</f>
        <v>0</v>
      </c>
      <c r="L74" s="48">
        <f t="shared" si="31"/>
        <v>39</v>
      </c>
      <c r="M74" s="48">
        <f t="shared" si="31"/>
        <v>24</v>
      </c>
      <c r="N74" s="145">
        <f>SUM(N61:N73)</f>
        <v>8</v>
      </c>
      <c r="O74" s="48">
        <f t="shared" si="31"/>
        <v>42</v>
      </c>
      <c r="P74" s="48">
        <f t="shared" si="31"/>
        <v>27</v>
      </c>
      <c r="Q74" s="145">
        <f>SUM(Q61:Q73)</f>
        <v>9</v>
      </c>
      <c r="R74" s="48">
        <f t="shared" si="31"/>
        <v>30</v>
      </c>
      <c r="S74" s="48">
        <f t="shared" si="31"/>
        <v>48</v>
      </c>
      <c r="T74" s="145">
        <f>SUM(T61:T73)</f>
        <v>9</v>
      </c>
      <c r="U74" s="205">
        <f>K74+N74+Q74+T74</f>
        <v>26</v>
      </c>
      <c r="V74" s="37">
        <f>U74*25</f>
        <v>650</v>
      </c>
      <c r="W74" s="37">
        <f t="shared" si="26"/>
        <v>210</v>
      </c>
      <c r="X74" s="38">
        <f>V74-W74</f>
        <v>440</v>
      </c>
      <c r="Y74" s="30"/>
    </row>
    <row r="75" spans="1:25" ht="20.100000000000001" customHeight="1" thickBot="1" x14ac:dyDescent="0.3">
      <c r="A75" s="146"/>
      <c r="B75" s="147" t="s">
        <v>78</v>
      </c>
      <c r="C75" s="307">
        <f>C74/E74</f>
        <v>0.52857142857142858</v>
      </c>
      <c r="D75" s="307">
        <f>D74/E74</f>
        <v>0.47142857142857142</v>
      </c>
      <c r="E75" s="90"/>
      <c r="F75" s="148"/>
      <c r="G75" s="149"/>
      <c r="H75" s="56"/>
      <c r="I75" s="150">
        <f>I18+I40+I44+I50+I57+I74</f>
        <v>126</v>
      </c>
      <c r="J75" s="150">
        <f t="shared" ref="J75:T75" si="32">J18+J40+J44+J50+J57+J74</f>
        <v>114</v>
      </c>
      <c r="K75" s="150">
        <f t="shared" si="32"/>
        <v>30</v>
      </c>
      <c r="L75" s="150">
        <f t="shared" si="32"/>
        <v>102</v>
      </c>
      <c r="M75" s="150">
        <f t="shared" si="32"/>
        <v>135</v>
      </c>
      <c r="N75" s="150">
        <f t="shared" si="32"/>
        <v>30</v>
      </c>
      <c r="O75" s="150">
        <f t="shared" si="32"/>
        <v>96</v>
      </c>
      <c r="P75" s="150">
        <f t="shared" si="32"/>
        <v>111</v>
      </c>
      <c r="Q75" s="150">
        <f t="shared" si="32"/>
        <v>30</v>
      </c>
      <c r="R75" s="150">
        <f t="shared" si="32"/>
        <v>78</v>
      </c>
      <c r="S75" s="150">
        <f t="shared" si="32"/>
        <v>90</v>
      </c>
      <c r="T75" s="150">
        <f t="shared" si="32"/>
        <v>30</v>
      </c>
      <c r="U75" s="293">
        <f>K75+N75+Q75+T75</f>
        <v>120</v>
      </c>
      <c r="V75" s="46">
        <f>U75*25</f>
        <v>3000</v>
      </c>
      <c r="W75" s="115"/>
      <c r="X75" s="115"/>
      <c r="Y75" s="30"/>
    </row>
    <row r="76" spans="1:25" ht="20.100000000000001" customHeight="1" thickBot="1" x14ac:dyDescent="0.3">
      <c r="A76" s="152"/>
      <c r="B76" s="153" t="s">
        <v>96</v>
      </c>
      <c r="C76" s="154">
        <f>SUM(C74+C57+C50+C44+C40+C18)</f>
        <v>402</v>
      </c>
      <c r="D76" s="154">
        <f>SUM(D74+D57+D50+D44+D40+D18)</f>
        <v>450</v>
      </c>
      <c r="E76" s="294">
        <f>C76+D76</f>
        <v>852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20.100000000000001" customHeight="1" x14ac:dyDescent="0.25">
      <c r="A77" s="302"/>
      <c r="B77" s="153" t="s">
        <v>95</v>
      </c>
      <c r="C77" s="303">
        <f>SUM(C74+C57+C50+C44+C40+C18-C49)</f>
        <v>402</v>
      </c>
      <c r="D77" s="303">
        <f>SUM(D74+D57+D50+D44+D40+D18-D49)</f>
        <v>384</v>
      </c>
      <c r="E77" s="294">
        <f>C77+D77</f>
        <v>786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20.100000000000001" customHeight="1" thickBot="1" x14ac:dyDescent="0.3">
      <c r="A78" s="163"/>
      <c r="B78" s="164" t="s">
        <v>34</v>
      </c>
      <c r="C78" s="289">
        <f>C77/E77</f>
        <v>0.51145038167938928</v>
      </c>
      <c r="D78" s="289">
        <f>D77/E77</f>
        <v>0.48854961832061067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 x14ac:dyDescent="0.3">
      <c r="A79" s="133"/>
      <c r="B79" s="130" t="s">
        <v>79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 x14ac:dyDescent="0.25">
      <c r="A80" s="40">
        <v>1</v>
      </c>
      <c r="B80" s="128" t="s">
        <v>80</v>
      </c>
      <c r="C80" s="107">
        <f>I80+L80+O80+R80</f>
        <v>9</v>
      </c>
      <c r="D80" s="107">
        <f>J80+M80+P80+S80</f>
        <v>6</v>
      </c>
      <c r="E80" s="106">
        <f t="shared" ref="E80:E93" si="33">SUM(C80:D80)</f>
        <v>15</v>
      </c>
      <c r="F80" s="236" t="s">
        <v>23</v>
      </c>
      <c r="G80" s="135">
        <f t="shared" ref="G80:G93" si="34">X80</f>
        <v>35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f>(stacjonarne!O80/100)*60</f>
        <v>9</v>
      </c>
      <c r="P80" s="237">
        <f>(stacjonarne!P80/100)*60</f>
        <v>6</v>
      </c>
      <c r="Q80" s="234">
        <v>2</v>
      </c>
      <c r="R80" s="106"/>
      <c r="S80" s="237"/>
      <c r="T80" s="235"/>
      <c r="U80" s="40">
        <f t="shared" ref="U80:U95" si="35">K80+N80+Q80+T80</f>
        <v>2</v>
      </c>
      <c r="V80" s="107">
        <f t="shared" ref="V80:V95" si="36">U80*25</f>
        <v>50</v>
      </c>
      <c r="W80" s="107">
        <f t="shared" ref="W80:W94" si="37">E80</f>
        <v>15</v>
      </c>
      <c r="X80" s="192">
        <f>V80-W80</f>
        <v>35</v>
      </c>
      <c r="Y80" s="137"/>
    </row>
    <row r="81" spans="1:25" s="138" customFormat="1" ht="27.75" customHeight="1" outlineLevel="1" x14ac:dyDescent="0.25">
      <c r="A81" s="39">
        <v>2</v>
      </c>
      <c r="B81" s="71" t="s">
        <v>81</v>
      </c>
      <c r="C81" s="107">
        <f t="shared" ref="C81:D93" si="38">I81+L81+O81+R81</f>
        <v>12</v>
      </c>
      <c r="D81" s="107">
        <f t="shared" si="38"/>
        <v>9</v>
      </c>
      <c r="E81" s="32">
        <f t="shared" si="33"/>
        <v>21</v>
      </c>
      <c r="F81" s="193" t="s">
        <v>25</v>
      </c>
      <c r="G81" s="217">
        <f t="shared" si="34"/>
        <v>29</v>
      </c>
      <c r="H81" s="217">
        <f t="shared" ref="H81:H93" si="39">E81+G81</f>
        <v>50</v>
      </c>
      <c r="I81" s="39"/>
      <c r="J81" s="32"/>
      <c r="K81" s="189"/>
      <c r="L81" s="32">
        <f>(stacjonarne!L81/100)*60</f>
        <v>12</v>
      </c>
      <c r="M81" s="32">
        <f>(stacjonarne!M81/100)*60</f>
        <v>9</v>
      </c>
      <c r="N81" s="190">
        <v>2</v>
      </c>
      <c r="O81" s="40"/>
      <c r="P81" s="237"/>
      <c r="Q81" s="189"/>
      <c r="R81" s="32"/>
      <c r="S81" s="238"/>
      <c r="T81" s="190"/>
      <c r="U81" s="39">
        <f t="shared" si="35"/>
        <v>2</v>
      </c>
      <c r="V81" s="125">
        <f t="shared" si="36"/>
        <v>50</v>
      </c>
      <c r="W81" s="125">
        <f t="shared" si="37"/>
        <v>21</v>
      </c>
      <c r="X81" s="140">
        <f t="shared" ref="X81:X94" si="40">V81-W81</f>
        <v>29</v>
      </c>
      <c r="Y81" s="137"/>
    </row>
    <row r="82" spans="1:25" s="138" customFormat="1" ht="14.25" customHeight="1" outlineLevel="1" x14ac:dyDescent="0.25">
      <c r="A82" s="39">
        <v>3</v>
      </c>
      <c r="B82" s="71" t="s">
        <v>82</v>
      </c>
      <c r="C82" s="107">
        <f t="shared" si="38"/>
        <v>6</v>
      </c>
      <c r="D82" s="107">
        <f t="shared" si="38"/>
        <v>9</v>
      </c>
      <c r="E82" s="32">
        <f t="shared" si="33"/>
        <v>15</v>
      </c>
      <c r="F82" s="195" t="s">
        <v>23</v>
      </c>
      <c r="G82" s="217">
        <f t="shared" si="34"/>
        <v>35</v>
      </c>
      <c r="H82" s="217">
        <f t="shared" si="39"/>
        <v>50</v>
      </c>
      <c r="I82" s="39"/>
      <c r="J82" s="32"/>
      <c r="K82" s="189"/>
      <c r="L82" s="32"/>
      <c r="M82" s="32"/>
      <c r="N82" s="190"/>
      <c r="O82" s="40"/>
      <c r="P82" s="237"/>
      <c r="Q82" s="189"/>
      <c r="R82" s="39">
        <f>(stacjonarne!R82/100)*60</f>
        <v>6</v>
      </c>
      <c r="S82" s="32">
        <f>(stacjonarne!S82/100)*60</f>
        <v>9</v>
      </c>
      <c r="T82" s="190">
        <v>2</v>
      </c>
      <c r="U82" s="39">
        <f t="shared" si="35"/>
        <v>2</v>
      </c>
      <c r="V82" s="125">
        <f t="shared" si="36"/>
        <v>50</v>
      </c>
      <c r="W82" s="125">
        <f t="shared" si="37"/>
        <v>15</v>
      </c>
      <c r="X82" s="140">
        <f t="shared" si="40"/>
        <v>35</v>
      </c>
      <c r="Y82" s="137"/>
    </row>
    <row r="83" spans="1:25" s="138" customFormat="1" ht="15" customHeight="1" outlineLevel="1" x14ac:dyDescent="0.25">
      <c r="A83" s="39">
        <v>4</v>
      </c>
      <c r="B83" s="71" t="s">
        <v>83</v>
      </c>
      <c r="C83" s="107">
        <f t="shared" si="38"/>
        <v>12</v>
      </c>
      <c r="D83" s="107">
        <f t="shared" si="38"/>
        <v>9</v>
      </c>
      <c r="E83" s="32">
        <f t="shared" si="33"/>
        <v>21</v>
      </c>
      <c r="F83" s="195" t="s">
        <v>23</v>
      </c>
      <c r="G83" s="217">
        <f t="shared" si="34"/>
        <v>54</v>
      </c>
      <c r="H83" s="217">
        <v>75</v>
      </c>
      <c r="I83" s="39"/>
      <c r="J83" s="32"/>
      <c r="K83" s="189"/>
      <c r="L83" s="32"/>
      <c r="M83" s="32"/>
      <c r="N83" s="190"/>
      <c r="O83" s="40">
        <f>(stacjonarne!O83/100)*60</f>
        <v>12</v>
      </c>
      <c r="P83" s="237">
        <f>(stacjonarne!P83/100)*60</f>
        <v>9</v>
      </c>
      <c r="Q83" s="189">
        <v>3</v>
      </c>
      <c r="R83" s="39"/>
      <c r="S83" s="32"/>
      <c r="T83" s="190"/>
      <c r="U83" s="39">
        <f t="shared" si="35"/>
        <v>3</v>
      </c>
      <c r="V83" s="125">
        <f t="shared" si="36"/>
        <v>75</v>
      </c>
      <c r="W83" s="125">
        <f t="shared" si="37"/>
        <v>21</v>
      </c>
      <c r="X83" s="140">
        <f t="shared" si="40"/>
        <v>54</v>
      </c>
      <c r="Y83" s="137"/>
    </row>
    <row r="84" spans="1:25" s="138" customFormat="1" ht="23.25" customHeight="1" outlineLevel="1" x14ac:dyDescent="0.25">
      <c r="A84" s="39">
        <v>5</v>
      </c>
      <c r="B84" s="71" t="s">
        <v>84</v>
      </c>
      <c r="C84" s="107">
        <f t="shared" si="38"/>
        <v>6</v>
      </c>
      <c r="D84" s="107">
        <f t="shared" si="38"/>
        <v>12</v>
      </c>
      <c r="E84" s="32">
        <f t="shared" si="33"/>
        <v>18</v>
      </c>
      <c r="F84" s="195" t="s">
        <v>23</v>
      </c>
      <c r="G84" s="217">
        <f t="shared" si="34"/>
        <v>32</v>
      </c>
      <c r="H84" s="217">
        <v>50</v>
      </c>
      <c r="I84" s="39"/>
      <c r="J84" s="32"/>
      <c r="K84" s="189"/>
      <c r="L84" s="32">
        <f>(stacjonarne!L84/100)*60</f>
        <v>6</v>
      </c>
      <c r="M84" s="32">
        <f>(stacjonarne!M84/100)*60</f>
        <v>12</v>
      </c>
      <c r="N84" s="190">
        <v>2</v>
      </c>
      <c r="O84" s="40"/>
      <c r="P84" s="237"/>
      <c r="Q84" s="189"/>
      <c r="R84" s="39"/>
      <c r="S84" s="32"/>
      <c r="T84" s="190"/>
      <c r="U84" s="39">
        <f t="shared" si="35"/>
        <v>2</v>
      </c>
      <c r="V84" s="125">
        <f t="shared" si="36"/>
        <v>50</v>
      </c>
      <c r="W84" s="125">
        <f t="shared" si="37"/>
        <v>18</v>
      </c>
      <c r="X84" s="140">
        <f t="shared" si="40"/>
        <v>32</v>
      </c>
      <c r="Y84" s="137"/>
    </row>
    <row r="85" spans="1:25" s="138" customFormat="1" ht="16.5" customHeight="1" outlineLevel="1" x14ac:dyDescent="0.25">
      <c r="A85" s="39">
        <v>6</v>
      </c>
      <c r="B85" s="71" t="s">
        <v>85</v>
      </c>
      <c r="C85" s="107">
        <f t="shared" si="38"/>
        <v>9</v>
      </c>
      <c r="D85" s="107">
        <f t="shared" si="38"/>
        <v>6</v>
      </c>
      <c r="E85" s="32">
        <f t="shared" si="33"/>
        <v>15</v>
      </c>
      <c r="F85" s="195" t="s">
        <v>31</v>
      </c>
      <c r="G85" s="217">
        <f t="shared" si="34"/>
        <v>35</v>
      </c>
      <c r="H85" s="217">
        <f t="shared" si="39"/>
        <v>50</v>
      </c>
      <c r="I85" s="39"/>
      <c r="J85" s="32"/>
      <c r="K85" s="189"/>
      <c r="L85" s="32"/>
      <c r="M85" s="32"/>
      <c r="N85" s="190"/>
      <c r="O85" s="40"/>
      <c r="P85" s="237"/>
      <c r="Q85" s="189"/>
      <c r="R85" s="39">
        <f>(stacjonarne!R85/100)*60</f>
        <v>9</v>
      </c>
      <c r="S85" s="32">
        <f>(stacjonarne!S85/100)*60</f>
        <v>6</v>
      </c>
      <c r="T85" s="190">
        <v>2</v>
      </c>
      <c r="U85" s="39">
        <f t="shared" si="35"/>
        <v>2</v>
      </c>
      <c r="V85" s="125">
        <f t="shared" si="36"/>
        <v>50</v>
      </c>
      <c r="W85" s="125">
        <f t="shared" si="37"/>
        <v>15</v>
      </c>
      <c r="X85" s="140">
        <f t="shared" si="40"/>
        <v>35</v>
      </c>
      <c r="Y85" s="137"/>
    </row>
    <row r="86" spans="1:25" s="138" customFormat="1" ht="15" customHeight="1" outlineLevel="1" x14ac:dyDescent="0.25">
      <c r="A86" s="39">
        <v>7</v>
      </c>
      <c r="B86" s="71" t="s">
        <v>86</v>
      </c>
      <c r="C86" s="107">
        <v>9</v>
      </c>
      <c r="D86" s="107">
        <v>6</v>
      </c>
      <c r="E86" s="32">
        <f t="shared" si="33"/>
        <v>15</v>
      </c>
      <c r="F86" s="195" t="s">
        <v>23</v>
      </c>
      <c r="G86" s="217">
        <f t="shared" si="34"/>
        <v>35</v>
      </c>
      <c r="H86" s="217">
        <f t="shared" si="39"/>
        <v>50</v>
      </c>
      <c r="I86" s="39"/>
      <c r="J86" s="32"/>
      <c r="K86" s="189"/>
      <c r="L86" s="32"/>
      <c r="M86" s="32"/>
      <c r="N86" s="190"/>
      <c r="O86" s="40"/>
      <c r="P86" s="237"/>
      <c r="Q86" s="189"/>
      <c r="R86" s="39">
        <v>9</v>
      </c>
      <c r="S86" s="32">
        <v>6</v>
      </c>
      <c r="T86" s="190">
        <v>2</v>
      </c>
      <c r="U86" s="39">
        <f t="shared" si="35"/>
        <v>2</v>
      </c>
      <c r="V86" s="125">
        <f t="shared" si="36"/>
        <v>50</v>
      </c>
      <c r="W86" s="125">
        <f t="shared" si="37"/>
        <v>15</v>
      </c>
      <c r="X86" s="140">
        <f t="shared" si="40"/>
        <v>35</v>
      </c>
      <c r="Y86" s="137"/>
    </row>
    <row r="87" spans="1:25" s="138" customFormat="1" ht="13.5" customHeight="1" outlineLevel="1" x14ac:dyDescent="0.25">
      <c r="A87" s="39">
        <v>8</v>
      </c>
      <c r="B87" s="71" t="s">
        <v>87</v>
      </c>
      <c r="C87" s="107">
        <f t="shared" si="38"/>
        <v>9</v>
      </c>
      <c r="D87" s="107">
        <f t="shared" si="38"/>
        <v>0</v>
      </c>
      <c r="E87" s="32">
        <f t="shared" si="33"/>
        <v>9</v>
      </c>
      <c r="F87" s="195" t="s">
        <v>23</v>
      </c>
      <c r="G87" s="217">
        <f t="shared" si="34"/>
        <v>16</v>
      </c>
      <c r="H87" s="217">
        <f t="shared" si="39"/>
        <v>25</v>
      </c>
      <c r="I87" s="39"/>
      <c r="J87" s="32"/>
      <c r="K87" s="189"/>
      <c r="L87" s="32"/>
      <c r="M87" s="32"/>
      <c r="N87" s="190"/>
      <c r="O87" s="40">
        <f>(stacjonarne!O87/100)*60</f>
        <v>9</v>
      </c>
      <c r="P87" s="237">
        <f>(stacjonarne!P87/100)*60</f>
        <v>0</v>
      </c>
      <c r="Q87" s="189">
        <v>1</v>
      </c>
      <c r="R87" s="39"/>
      <c r="S87" s="32"/>
      <c r="T87" s="190"/>
      <c r="U87" s="39">
        <f t="shared" si="35"/>
        <v>1</v>
      </c>
      <c r="V87" s="125">
        <f t="shared" si="36"/>
        <v>25</v>
      </c>
      <c r="W87" s="125">
        <f t="shared" si="37"/>
        <v>9</v>
      </c>
      <c r="X87" s="140">
        <f t="shared" si="40"/>
        <v>16</v>
      </c>
      <c r="Y87" s="137"/>
    </row>
    <row r="88" spans="1:25" s="138" customFormat="1" ht="15" customHeight="1" outlineLevel="1" x14ac:dyDescent="0.25">
      <c r="A88" s="39">
        <v>9</v>
      </c>
      <c r="B88" s="71" t="s">
        <v>88</v>
      </c>
      <c r="C88" s="107">
        <f t="shared" si="38"/>
        <v>6</v>
      </c>
      <c r="D88" s="107">
        <f t="shared" si="38"/>
        <v>9</v>
      </c>
      <c r="E88" s="32">
        <f t="shared" si="33"/>
        <v>15</v>
      </c>
      <c r="F88" s="195" t="s">
        <v>23</v>
      </c>
      <c r="G88" s="217">
        <f t="shared" si="34"/>
        <v>35</v>
      </c>
      <c r="H88" s="217">
        <f t="shared" si="39"/>
        <v>50</v>
      </c>
      <c r="I88" s="39"/>
      <c r="J88" s="32"/>
      <c r="K88" s="189"/>
      <c r="L88" s="32"/>
      <c r="M88" s="32"/>
      <c r="N88" s="190"/>
      <c r="O88" s="40">
        <v>6</v>
      </c>
      <c r="P88" s="237">
        <v>9</v>
      </c>
      <c r="Q88" s="189">
        <v>2</v>
      </c>
      <c r="R88" s="39"/>
      <c r="S88" s="32"/>
      <c r="T88" s="190"/>
      <c r="U88" s="39">
        <f t="shared" si="35"/>
        <v>2</v>
      </c>
      <c r="V88" s="125">
        <f t="shared" si="36"/>
        <v>50</v>
      </c>
      <c r="W88" s="125">
        <f t="shared" si="37"/>
        <v>15</v>
      </c>
      <c r="X88" s="140">
        <f t="shared" si="40"/>
        <v>35</v>
      </c>
      <c r="Y88" s="137"/>
    </row>
    <row r="89" spans="1:25" s="138" customFormat="1" ht="20.100000000000001" customHeight="1" outlineLevel="1" x14ac:dyDescent="0.25">
      <c r="A89" s="39">
        <v>10</v>
      </c>
      <c r="B89" s="71" t="s">
        <v>89</v>
      </c>
      <c r="C89" s="107">
        <f t="shared" si="38"/>
        <v>9</v>
      </c>
      <c r="D89" s="107">
        <f t="shared" si="38"/>
        <v>6</v>
      </c>
      <c r="E89" s="32">
        <f t="shared" si="33"/>
        <v>15</v>
      </c>
      <c r="F89" s="195" t="s">
        <v>23</v>
      </c>
      <c r="G89" s="217">
        <f t="shared" si="34"/>
        <v>35</v>
      </c>
      <c r="H89" s="217">
        <f t="shared" si="39"/>
        <v>50</v>
      </c>
      <c r="I89" s="39"/>
      <c r="J89" s="32"/>
      <c r="K89" s="189"/>
      <c r="L89" s="32"/>
      <c r="M89" s="32"/>
      <c r="N89" s="190"/>
      <c r="O89" s="40"/>
      <c r="P89" s="237"/>
      <c r="Q89" s="189"/>
      <c r="R89" s="39">
        <f>(stacjonarne!R89/100)*60</f>
        <v>9</v>
      </c>
      <c r="S89" s="32">
        <f>(stacjonarne!S89/100)*60</f>
        <v>6</v>
      </c>
      <c r="T89" s="190">
        <v>2</v>
      </c>
      <c r="U89" s="39">
        <f t="shared" si="35"/>
        <v>2</v>
      </c>
      <c r="V89" s="125">
        <f t="shared" si="36"/>
        <v>50</v>
      </c>
      <c r="W89" s="125">
        <f t="shared" si="37"/>
        <v>15</v>
      </c>
      <c r="X89" s="140">
        <f t="shared" si="40"/>
        <v>35</v>
      </c>
      <c r="Y89" s="137"/>
    </row>
    <row r="90" spans="1:25" s="138" customFormat="1" ht="20.100000000000001" customHeight="1" outlineLevel="1" x14ac:dyDescent="0.25">
      <c r="A90" s="39">
        <v>11</v>
      </c>
      <c r="B90" s="71" t="s">
        <v>90</v>
      </c>
      <c r="C90" s="107">
        <v>9</v>
      </c>
      <c r="D90" s="107">
        <v>6</v>
      </c>
      <c r="E90" s="32">
        <f t="shared" si="33"/>
        <v>15</v>
      </c>
      <c r="F90" s="195" t="s">
        <v>23</v>
      </c>
      <c r="G90" s="217">
        <f t="shared" si="34"/>
        <v>35</v>
      </c>
      <c r="H90" s="217">
        <v>50</v>
      </c>
      <c r="I90" s="39"/>
      <c r="J90" s="32"/>
      <c r="K90" s="189"/>
      <c r="L90" s="32">
        <v>9</v>
      </c>
      <c r="M90" s="32">
        <v>6</v>
      </c>
      <c r="N90" s="190">
        <v>2</v>
      </c>
      <c r="O90" s="40"/>
      <c r="P90" s="237"/>
      <c r="Q90" s="189"/>
      <c r="R90" s="39"/>
      <c r="S90" s="32"/>
      <c r="T90" s="190"/>
      <c r="U90" s="39">
        <f t="shared" si="35"/>
        <v>2</v>
      </c>
      <c r="V90" s="125">
        <f t="shared" si="36"/>
        <v>50</v>
      </c>
      <c r="W90" s="125">
        <f t="shared" si="37"/>
        <v>15</v>
      </c>
      <c r="X90" s="140">
        <f t="shared" si="40"/>
        <v>35</v>
      </c>
      <c r="Y90" s="137"/>
    </row>
    <row r="91" spans="1:25" s="138" customFormat="1" ht="24" customHeight="1" outlineLevel="1" x14ac:dyDescent="0.25">
      <c r="A91" s="39">
        <v>12</v>
      </c>
      <c r="B91" s="71" t="s">
        <v>91</v>
      </c>
      <c r="C91" s="107">
        <f t="shared" si="38"/>
        <v>12</v>
      </c>
      <c r="D91" s="107">
        <f t="shared" si="38"/>
        <v>6</v>
      </c>
      <c r="E91" s="32">
        <f t="shared" si="33"/>
        <v>18</v>
      </c>
      <c r="F91" s="193" t="s">
        <v>25</v>
      </c>
      <c r="G91" s="217">
        <f t="shared" si="34"/>
        <v>32</v>
      </c>
      <c r="H91" s="217">
        <f t="shared" si="39"/>
        <v>50</v>
      </c>
      <c r="I91" s="39"/>
      <c r="J91" s="32"/>
      <c r="K91" s="189"/>
      <c r="L91" s="32">
        <f>(stacjonarne!L91/100)*60</f>
        <v>12</v>
      </c>
      <c r="M91" s="32">
        <f>(stacjonarne!M91/100)*60</f>
        <v>6</v>
      </c>
      <c r="N91" s="190">
        <v>2</v>
      </c>
      <c r="O91" s="40"/>
      <c r="P91" s="32"/>
      <c r="Q91" s="189"/>
      <c r="R91" s="39"/>
      <c r="S91" s="32"/>
      <c r="T91" s="190"/>
      <c r="U91" s="39">
        <f t="shared" si="35"/>
        <v>2</v>
      </c>
      <c r="V91" s="125">
        <f t="shared" si="36"/>
        <v>50</v>
      </c>
      <c r="W91" s="125">
        <f t="shared" si="37"/>
        <v>18</v>
      </c>
      <c r="X91" s="140">
        <f t="shared" si="40"/>
        <v>32</v>
      </c>
      <c r="Y91" s="137"/>
    </row>
    <row r="92" spans="1:25" s="138" customFormat="1" ht="14.25" customHeight="1" outlineLevel="1" x14ac:dyDescent="0.25">
      <c r="A92" s="39">
        <v>13</v>
      </c>
      <c r="B92" s="71" t="s">
        <v>92</v>
      </c>
      <c r="C92" s="107">
        <f t="shared" si="38"/>
        <v>0</v>
      </c>
      <c r="D92" s="107">
        <f t="shared" si="38"/>
        <v>9</v>
      </c>
      <c r="E92" s="32">
        <f t="shared" si="33"/>
        <v>9</v>
      </c>
      <c r="F92" s="195" t="s">
        <v>23</v>
      </c>
      <c r="G92" s="217">
        <f t="shared" si="34"/>
        <v>16</v>
      </c>
      <c r="H92" s="217">
        <f t="shared" si="39"/>
        <v>25</v>
      </c>
      <c r="I92" s="39"/>
      <c r="J92" s="32"/>
      <c r="K92" s="189"/>
      <c r="L92" s="32"/>
      <c r="M92" s="32"/>
      <c r="N92" s="190"/>
      <c r="O92" s="40"/>
      <c r="P92" s="32"/>
      <c r="Q92" s="189"/>
      <c r="R92" s="39">
        <f>(stacjonarne!R92/100)*60</f>
        <v>0</v>
      </c>
      <c r="S92" s="32">
        <f>(stacjonarne!S92/100)*60</f>
        <v>9</v>
      </c>
      <c r="T92" s="190">
        <v>1</v>
      </c>
      <c r="U92" s="39">
        <f t="shared" si="35"/>
        <v>1</v>
      </c>
      <c r="V92" s="125">
        <f t="shared" si="36"/>
        <v>25</v>
      </c>
      <c r="W92" s="125">
        <f t="shared" si="37"/>
        <v>9</v>
      </c>
      <c r="X92" s="140">
        <f t="shared" si="40"/>
        <v>16</v>
      </c>
      <c r="Y92" s="137"/>
    </row>
    <row r="93" spans="1:25" s="138" customFormat="1" ht="26.25" customHeight="1" outlineLevel="1" x14ac:dyDescent="0.25">
      <c r="A93" s="39">
        <v>14</v>
      </c>
      <c r="B93" s="71" t="s">
        <v>93</v>
      </c>
      <c r="C93" s="107">
        <f t="shared" si="38"/>
        <v>9</v>
      </c>
      <c r="D93" s="107">
        <f t="shared" si="38"/>
        <v>0</v>
      </c>
      <c r="E93" s="32">
        <f t="shared" si="33"/>
        <v>9</v>
      </c>
      <c r="F93" s="195" t="s">
        <v>23</v>
      </c>
      <c r="G93" s="217">
        <f t="shared" si="34"/>
        <v>16</v>
      </c>
      <c r="H93" s="217">
        <f t="shared" si="39"/>
        <v>25</v>
      </c>
      <c r="I93" s="39"/>
      <c r="J93" s="31"/>
      <c r="K93" s="189"/>
      <c r="L93" s="31"/>
      <c r="M93" s="31"/>
      <c r="N93" s="34"/>
      <c r="O93" s="40">
        <f>(stacjonarne!O93/100)*60</f>
        <v>9</v>
      </c>
      <c r="P93" s="31">
        <v>0</v>
      </c>
      <c r="Q93" s="239">
        <v>1</v>
      </c>
      <c r="R93" s="31"/>
      <c r="S93" s="31"/>
      <c r="T93" s="34"/>
      <c r="U93" s="39">
        <f t="shared" si="35"/>
        <v>1</v>
      </c>
      <c r="V93" s="125">
        <f t="shared" si="36"/>
        <v>25</v>
      </c>
      <c r="W93" s="125">
        <f t="shared" si="37"/>
        <v>9</v>
      </c>
      <c r="X93" s="140">
        <f t="shared" si="40"/>
        <v>16</v>
      </c>
      <c r="Y93" s="137"/>
    </row>
    <row r="94" spans="1:25" ht="20.100000000000001" customHeight="1" x14ac:dyDescent="0.25">
      <c r="A94" s="39"/>
      <c r="B94" s="141" t="s">
        <v>77</v>
      </c>
      <c r="C94" s="76">
        <f>SUM(C80:C93)</f>
        <v>117</v>
      </c>
      <c r="D94" s="76">
        <f>SUM(D80:D93)</f>
        <v>93</v>
      </c>
      <c r="E94" s="76">
        <f>SUM(C94:D94)</f>
        <v>210</v>
      </c>
      <c r="F94" s="143"/>
      <c r="G94" s="108">
        <f t="shared" ref="G94:T94" si="41">SUM(G80:G93)</f>
        <v>440</v>
      </c>
      <c r="H94" s="108">
        <f t="shared" si="41"/>
        <v>650</v>
      </c>
      <c r="I94" s="48">
        <f t="shared" si="41"/>
        <v>0</v>
      </c>
      <c r="J94" s="48">
        <f t="shared" si="41"/>
        <v>0</v>
      </c>
      <c r="K94" s="145">
        <f t="shared" si="41"/>
        <v>0</v>
      </c>
      <c r="L94" s="48">
        <f t="shared" si="41"/>
        <v>39</v>
      </c>
      <c r="M94" s="48">
        <f t="shared" si="41"/>
        <v>33</v>
      </c>
      <c r="N94" s="145">
        <f t="shared" si="41"/>
        <v>8</v>
      </c>
      <c r="O94" s="48">
        <f t="shared" si="41"/>
        <v>45</v>
      </c>
      <c r="P94" s="48">
        <f t="shared" si="41"/>
        <v>24</v>
      </c>
      <c r="Q94" s="145">
        <f t="shared" si="41"/>
        <v>9</v>
      </c>
      <c r="R94" s="48">
        <f t="shared" si="41"/>
        <v>33</v>
      </c>
      <c r="S94" s="48">
        <f t="shared" si="41"/>
        <v>36</v>
      </c>
      <c r="T94" s="145">
        <f t="shared" si="41"/>
        <v>9</v>
      </c>
      <c r="U94" s="216">
        <f t="shared" si="35"/>
        <v>26</v>
      </c>
      <c r="V94" s="37">
        <f t="shared" si="36"/>
        <v>650</v>
      </c>
      <c r="W94" s="37">
        <f t="shared" si="37"/>
        <v>210</v>
      </c>
      <c r="X94" s="38">
        <f t="shared" si="40"/>
        <v>440</v>
      </c>
      <c r="Y94" s="30"/>
    </row>
    <row r="95" spans="1:25" s="253" customFormat="1" ht="20.100000000000001" customHeight="1" thickBot="1" x14ac:dyDescent="0.3">
      <c r="A95" s="240"/>
      <c r="B95" s="241" t="s">
        <v>78</v>
      </c>
      <c r="C95" s="295">
        <f>C94/E94</f>
        <v>0.55714285714285716</v>
      </c>
      <c r="D95" s="295">
        <f>D94/E94</f>
        <v>0.44285714285714284</v>
      </c>
      <c r="E95" s="242"/>
      <c r="F95" s="243"/>
      <c r="G95" s="244"/>
      <c r="H95" s="244"/>
      <c r="I95" s="245">
        <f t="shared" ref="I95:N95" si="42">I18+I40+I44+I50+I57+I94</f>
        <v>126</v>
      </c>
      <c r="J95" s="246">
        <f t="shared" si="42"/>
        <v>114</v>
      </c>
      <c r="K95" s="296">
        <f t="shared" si="42"/>
        <v>30</v>
      </c>
      <c r="L95" s="246">
        <f t="shared" si="42"/>
        <v>102</v>
      </c>
      <c r="M95" s="246">
        <f t="shared" si="42"/>
        <v>144</v>
      </c>
      <c r="N95" s="297">
        <f t="shared" si="42"/>
        <v>30</v>
      </c>
      <c r="O95" s="297">
        <f t="shared" ref="O95:T95" si="43">O18+O40+O44+O50+O57+O94</f>
        <v>99</v>
      </c>
      <c r="P95" s="297">
        <f t="shared" si="43"/>
        <v>108</v>
      </c>
      <c r="Q95" s="297">
        <f t="shared" si="43"/>
        <v>30</v>
      </c>
      <c r="R95" s="297">
        <f t="shared" si="43"/>
        <v>81</v>
      </c>
      <c r="S95" s="297">
        <f t="shared" si="43"/>
        <v>78</v>
      </c>
      <c r="T95" s="297">
        <f t="shared" si="43"/>
        <v>30</v>
      </c>
      <c r="U95" s="298">
        <f t="shared" si="35"/>
        <v>120</v>
      </c>
      <c r="V95" s="250">
        <f t="shared" si="36"/>
        <v>3000</v>
      </c>
      <c r="W95" s="251"/>
      <c r="X95" s="251"/>
      <c r="Y95" s="252"/>
    </row>
    <row r="96" spans="1:25" ht="20.100000000000001" customHeight="1" thickBot="1" x14ac:dyDescent="0.3">
      <c r="A96" s="172"/>
      <c r="B96" s="153" t="s">
        <v>97</v>
      </c>
      <c r="C96" s="173">
        <f>SUM(C94+C57+C50+C44+C40+C18)</f>
        <v>408</v>
      </c>
      <c r="D96" s="173">
        <f>SUM(D94+D57+D50+D44+D40+D18)</f>
        <v>444</v>
      </c>
      <c r="E96" s="299">
        <f>C96+D96</f>
        <v>852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20.100000000000001" customHeight="1" x14ac:dyDescent="0.25">
      <c r="A97" s="178"/>
      <c r="B97" s="153" t="s">
        <v>95</v>
      </c>
      <c r="C97" s="126">
        <f>SUM(C94+C57+C50+C44+C40+C18-C49)</f>
        <v>408</v>
      </c>
      <c r="D97" s="126">
        <f>SUM(D94+D57+D50+D44+D40+D18-D49)</f>
        <v>378</v>
      </c>
      <c r="E97" s="126">
        <f>SUM(E94+E57+E50+E44+E40+E18-E49)</f>
        <v>786</v>
      </c>
      <c r="F97" s="181"/>
      <c r="G97" s="182"/>
      <c r="H97" s="182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83"/>
      <c r="U97" s="32"/>
      <c r="V97" s="78"/>
      <c r="W97" s="78"/>
      <c r="X97" s="78"/>
      <c r="Y97" s="30"/>
    </row>
    <row r="98" spans="1:25" ht="20.100000000000001" customHeight="1" x14ac:dyDescent="0.25">
      <c r="A98" s="163"/>
      <c r="B98" s="164" t="s">
        <v>34</v>
      </c>
      <c r="C98" s="289">
        <f>C97/E97</f>
        <v>0.51908396946564883</v>
      </c>
      <c r="D98" s="289">
        <f>D97/E97</f>
        <v>0.48091603053435117</v>
      </c>
      <c r="E98" s="89"/>
      <c r="F98" s="165"/>
      <c r="G98" s="116"/>
      <c r="H98" s="116"/>
      <c r="I98" s="166"/>
      <c r="J98" s="166"/>
      <c r="K98" s="167"/>
      <c r="L98" s="166"/>
      <c r="M98" s="166"/>
      <c r="N98" s="168"/>
      <c r="O98" s="169"/>
      <c r="P98" s="166"/>
      <c r="Q98" s="167"/>
      <c r="R98" s="166"/>
      <c r="S98" s="166"/>
      <c r="T98" s="168"/>
      <c r="U98" s="215"/>
      <c r="V98" s="166"/>
      <c r="W98" s="166"/>
      <c r="X98" s="170"/>
      <c r="Y98" s="30"/>
    </row>
  </sheetData>
  <sheetProtection formatCells="0" formatColumns="0" formatRows="0" insertColumns="0" insertRows="0" insertHyperlinks="0" deleteColumns="0" deleteRows="0"/>
  <mergeCells count="13">
    <mergeCell ref="A1:X1"/>
    <mergeCell ref="L6:N7"/>
    <mergeCell ref="O6:Q7"/>
    <mergeCell ref="R6:T7"/>
    <mergeCell ref="A2:T2"/>
    <mergeCell ref="A3:T3"/>
    <mergeCell ref="A4:T4"/>
    <mergeCell ref="A5:A7"/>
    <mergeCell ref="B5:B7"/>
    <mergeCell ref="C5:H7"/>
    <mergeCell ref="I5:N5"/>
    <mergeCell ref="O5:T5"/>
    <mergeCell ref="I6:K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stacjonarne</vt:lpstr>
      <vt:lpstr>niestacjonarne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ryszard.bartoszewicz@awf.wroc.pl</cp:lastModifiedBy>
  <cp:lastPrinted>2024-04-19T08:16:20Z</cp:lastPrinted>
  <dcterms:created xsi:type="dcterms:W3CDTF">2021-03-25T19:34:53Z</dcterms:created>
  <dcterms:modified xsi:type="dcterms:W3CDTF">2024-04-25T07:29:50Z</dcterms:modified>
</cp:coreProperties>
</file>