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WF\Desktop\2022\1. PLAN RZECZOWO-FINANSOWY 2022\Prowizorium 2022 - korekta II\"/>
    </mc:Choice>
  </mc:AlternateContent>
  <bookViews>
    <workbookView xWindow="0" yWindow="0" windowWidth="23040" windowHeight="7815" activeTab="2"/>
  </bookViews>
  <sheets>
    <sheet name="korekty" sheetId="71" r:id="rId1"/>
    <sheet name="zmiany" sheetId="73" r:id="rId2"/>
    <sheet name="dział I" sheetId="3" r:id="rId3"/>
    <sheet name="dział II" sheetId="8" r:id="rId4"/>
    <sheet name="dział IV" sheetId="2" r:id="rId5"/>
    <sheet name="przychody" sheetId="9" r:id="rId6"/>
    <sheet name="koszty - 4" sheetId="56" r:id="rId7"/>
    <sheet name="nakłady" sheetId="60" r:id="rId8"/>
    <sheet name="podział środków" sheetId="61" r:id="rId9"/>
    <sheet name="SKF-zbiorcze" sheetId="63" r:id="rId10"/>
    <sheet name="SKF-dysponenci" sheetId="66" r:id="rId11"/>
    <sheet name="SKF-CSV" sheetId="69" r:id="rId12"/>
  </sheets>
  <externalReferences>
    <externalReference r:id="rId13"/>
  </externalReferences>
  <definedNames>
    <definedName name="__xlnm.Print_Area_3">#REF!</definedName>
    <definedName name="__xlnm.Print_Area_4">'dział IV'!#REF!</definedName>
    <definedName name="nazwa_uczelni" comment="pełne nazwy uczelni">'dział I'!$M$8:$M$89</definedName>
    <definedName name="_xlnm.Print_Area" localSheetId="2">'dział I'!$A$1:$G$71</definedName>
    <definedName name="_xlnm.Print_Area" localSheetId="3">'dział II'!$A$1:$H$33</definedName>
    <definedName name="_xlnm.Print_Area" localSheetId="4">'dział IV'!$B$1:$H$14</definedName>
    <definedName name="Uniwersytet_w_Białymstoku">'dział I'!$M$10:$M$89</definedName>
  </definedNames>
  <calcPr calcId="162913"/>
</workbook>
</file>

<file path=xl/calcChain.xml><?xml version="1.0" encoding="utf-8"?>
<calcChain xmlns="http://schemas.openxmlformats.org/spreadsheetml/2006/main">
  <c r="H42" i="3" l="1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41" i="3"/>
  <c r="H40" i="3"/>
  <c r="H39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2" i="3"/>
  <c r="H11" i="3"/>
  <c r="G42" i="3"/>
  <c r="G54" i="3" s="1"/>
  <c r="G56" i="3" s="1"/>
  <c r="G40" i="3" s="1"/>
  <c r="G23" i="3"/>
  <c r="G12" i="3" s="1"/>
  <c r="F62" i="3"/>
  <c r="G57" i="3"/>
  <c r="G30" i="3"/>
  <c r="G28" i="3" s="1"/>
  <c r="G64" i="3"/>
  <c r="G63" i="3"/>
  <c r="G33" i="3"/>
  <c r="G32" i="3"/>
  <c r="G25" i="3"/>
  <c r="G22" i="3"/>
  <c r="G20" i="3"/>
  <c r="G19" i="3"/>
  <c r="G17" i="3"/>
  <c r="G16" i="3"/>
  <c r="G15" i="3"/>
  <c r="G14" i="3"/>
  <c r="G13" i="3"/>
  <c r="G39" i="3" l="1"/>
  <c r="G11" i="3"/>
  <c r="F22" i="73"/>
  <c r="F21" i="73"/>
  <c r="F4" i="73"/>
  <c r="F5" i="73"/>
  <c r="F6" i="73"/>
  <c r="F7" i="73"/>
  <c r="F8" i="73"/>
  <c r="F9" i="73"/>
  <c r="F10" i="73"/>
  <c r="F11" i="73"/>
  <c r="F12" i="73"/>
  <c r="F13" i="73"/>
  <c r="F14" i="73"/>
  <c r="F15" i="73"/>
  <c r="F16" i="73"/>
  <c r="F17" i="73"/>
  <c r="F18" i="73"/>
  <c r="F3" i="73"/>
  <c r="G62" i="3" l="1"/>
  <c r="G67" i="3" s="1"/>
  <c r="G70" i="3" s="1"/>
  <c r="F52" i="8"/>
  <c r="F52" i="2"/>
  <c r="F52" i="3"/>
  <c r="F50" i="8"/>
  <c r="F50" i="2"/>
  <c r="F50" i="3"/>
  <c r="F49" i="8"/>
  <c r="F49" i="2"/>
  <c r="F49" i="3"/>
  <c r="F48" i="8"/>
  <c r="F48" i="2"/>
  <c r="F48" i="3"/>
  <c r="F46" i="8"/>
  <c r="F46" i="2"/>
  <c r="F46" i="3"/>
  <c r="H85" i="56"/>
  <c r="B745" i="69"/>
  <c r="B278" i="66"/>
  <c r="B460" i="66" s="1"/>
  <c r="C460" i="66"/>
  <c r="D460" i="66"/>
  <c r="C94" i="56"/>
  <c r="C42" i="56"/>
  <c r="D92" i="60" l="1"/>
  <c r="C53" i="60"/>
  <c r="C7" i="56" l="1"/>
  <c r="C25" i="56" s="1"/>
  <c r="H179" i="9"/>
  <c r="E99" i="71"/>
  <c r="E95" i="71"/>
  <c r="E96" i="71"/>
  <c r="D25" i="56" l="1"/>
  <c r="F18" i="71"/>
  <c r="F90" i="71" s="1"/>
  <c r="G18" i="71"/>
  <c r="E18" i="71"/>
  <c r="E90" i="71" s="1"/>
  <c r="E94" i="71" s="1"/>
  <c r="E145" i="61" l="1"/>
  <c r="E144" i="61"/>
  <c r="E62" i="61"/>
  <c r="E46" i="61"/>
  <c r="E11" i="61"/>
  <c r="E190" i="61"/>
  <c r="E191" i="61"/>
  <c r="E192" i="61"/>
  <c r="E193" i="61"/>
  <c r="E194" i="61"/>
  <c r="E195" i="61"/>
  <c r="E196" i="61"/>
  <c r="E197" i="61"/>
  <c r="E198" i="61"/>
  <c r="E199" i="61"/>
  <c r="E189" i="61"/>
  <c r="D151" i="61"/>
  <c r="D150" i="61"/>
  <c r="D146" i="61"/>
  <c r="E146" i="61" s="1"/>
  <c r="D147" i="61"/>
  <c r="E147" i="61" s="1"/>
  <c r="D148" i="61"/>
  <c r="E148" i="61" s="1"/>
  <c r="D149" i="61"/>
  <c r="D125" i="61"/>
  <c r="D181" i="61"/>
  <c r="D180" i="61"/>
  <c r="D179" i="61"/>
  <c r="D178" i="61"/>
  <c r="D177" i="61"/>
  <c r="D176" i="61"/>
  <c r="D175" i="61"/>
  <c r="D174" i="61"/>
  <c r="D173" i="61"/>
  <c r="D172" i="61"/>
  <c r="D171" i="61"/>
  <c r="D170" i="61"/>
  <c r="D169" i="61"/>
  <c r="D168" i="61"/>
  <c r="D167" i="61"/>
  <c r="D166" i="61"/>
  <c r="D165" i="61"/>
  <c r="D164" i="61"/>
  <c r="D163" i="61"/>
  <c r="D162" i="61"/>
  <c r="D161" i="61"/>
  <c r="D160" i="61"/>
  <c r="D159" i="61"/>
  <c r="D158" i="61"/>
  <c r="D157" i="61"/>
  <c r="D156" i="61"/>
  <c r="D155" i="61"/>
  <c r="D154" i="61"/>
  <c r="D143" i="61"/>
  <c r="D142" i="61"/>
  <c r="D141" i="61"/>
  <c r="E141" i="61" s="1"/>
  <c r="D140" i="61"/>
  <c r="D139" i="61"/>
  <c r="D138" i="61"/>
  <c r="E138" i="61" s="1"/>
  <c r="D137" i="61"/>
  <c r="D136" i="61"/>
  <c r="E136" i="61" s="1"/>
  <c r="D135" i="61"/>
  <c r="D134" i="61"/>
  <c r="D133" i="61"/>
  <c r="E133" i="61" s="1"/>
  <c r="D132" i="61"/>
  <c r="D131" i="61"/>
  <c r="D130" i="61"/>
  <c r="D121" i="61"/>
  <c r="D120" i="61"/>
  <c r="E120" i="61" s="1"/>
  <c r="D119" i="61"/>
  <c r="E119" i="61" s="1"/>
  <c r="D118" i="61"/>
  <c r="D117" i="61"/>
  <c r="D116" i="61"/>
  <c r="D115" i="61"/>
  <c r="D114" i="61"/>
  <c r="E114" i="61" s="1"/>
  <c r="D113" i="61"/>
  <c r="D112" i="61"/>
  <c r="E112" i="61" s="1"/>
  <c r="D111" i="61"/>
  <c r="E111" i="61" s="1"/>
  <c r="D110" i="61"/>
  <c r="D109" i="61"/>
  <c r="D105" i="61"/>
  <c r="D104" i="61"/>
  <c r="D103" i="61"/>
  <c r="D102" i="61"/>
  <c r="D101" i="61"/>
  <c r="D100" i="61"/>
  <c r="D99" i="61"/>
  <c r="D98" i="61"/>
  <c r="D97" i="61"/>
  <c r="D96" i="61"/>
  <c r="D95" i="61"/>
  <c r="D94" i="61"/>
  <c r="D93" i="61"/>
  <c r="D92" i="61"/>
  <c r="D91" i="61"/>
  <c r="D90" i="61"/>
  <c r="D89" i="61"/>
  <c r="D88" i="61"/>
  <c r="D87" i="61"/>
  <c r="D86" i="61"/>
  <c r="D85" i="61"/>
  <c r="D84" i="61"/>
  <c r="D83" i="61"/>
  <c r="E83" i="61" s="1"/>
  <c r="D82" i="61"/>
  <c r="D81" i="61"/>
  <c r="D80" i="61"/>
  <c r="D79" i="61"/>
  <c r="D78" i="61"/>
  <c r="D75" i="61"/>
  <c r="D74" i="61"/>
  <c r="E74" i="61" s="1"/>
  <c r="D73" i="61"/>
  <c r="E73" i="61" s="1"/>
  <c r="D72" i="61"/>
  <c r="D71" i="61"/>
  <c r="D70" i="61"/>
  <c r="D69" i="61"/>
  <c r="E69" i="61" s="1"/>
  <c r="D68" i="61"/>
  <c r="E68" i="61" s="1"/>
  <c r="D67" i="61"/>
  <c r="D60" i="61"/>
  <c r="E60" i="61" s="1"/>
  <c r="D59" i="61"/>
  <c r="E59" i="61" s="1"/>
  <c r="D58" i="61"/>
  <c r="E58" i="61" s="1"/>
  <c r="D57" i="61"/>
  <c r="D56" i="61"/>
  <c r="D55" i="61"/>
  <c r="E55" i="61" s="1"/>
  <c r="D44" i="61"/>
  <c r="D43" i="61"/>
  <c r="D42" i="61"/>
  <c r="D41" i="61"/>
  <c r="D40" i="61"/>
  <c r="D39" i="61"/>
  <c r="D38" i="61"/>
  <c r="D37" i="61"/>
  <c r="D31" i="61"/>
  <c r="D30" i="61"/>
  <c r="D29" i="61"/>
  <c r="D28" i="61"/>
  <c r="D24" i="61"/>
  <c r="D20" i="61"/>
  <c r="E20" i="61" s="1"/>
  <c r="D19" i="61"/>
  <c r="E19" i="61" s="1"/>
  <c r="D18" i="61"/>
  <c r="E18" i="61" s="1"/>
  <c r="D17" i="61"/>
  <c r="E17" i="61" s="1"/>
  <c r="D16" i="61"/>
  <c r="D15" i="61"/>
  <c r="D14" i="61"/>
  <c r="D13" i="61"/>
  <c r="D12" i="61"/>
  <c r="E12" i="61" s="1"/>
  <c r="D11" i="61"/>
  <c r="D10" i="61"/>
  <c r="E205" i="61"/>
  <c r="E206" i="61"/>
  <c r="E207" i="61"/>
  <c r="D207" i="61"/>
  <c r="D206" i="61"/>
  <c r="D205" i="61"/>
  <c r="E203" i="61"/>
  <c r="E202" i="61"/>
  <c r="E201" i="61"/>
  <c r="E209" i="61"/>
  <c r="E210" i="61"/>
  <c r="E211" i="61"/>
  <c r="E212" i="61"/>
  <c r="E213" i="61"/>
  <c r="E214" i="61"/>
  <c r="E215" i="61"/>
  <c r="E216" i="61"/>
  <c r="E217" i="61"/>
  <c r="E218" i="61"/>
  <c r="E219" i="61"/>
  <c r="E220" i="61"/>
  <c r="E221" i="61"/>
  <c r="E222" i="61"/>
  <c r="E223" i="61"/>
  <c r="E224" i="61"/>
  <c r="E208" i="61"/>
  <c r="D231" i="61"/>
  <c r="E231" i="61" s="1"/>
  <c r="D232" i="61"/>
  <c r="D233" i="61"/>
  <c r="E233" i="61" s="1"/>
  <c r="D230" i="61"/>
  <c r="C27" i="61"/>
  <c r="D32" i="61"/>
  <c r="D34" i="61"/>
  <c r="D35" i="61"/>
  <c r="C36" i="61"/>
  <c r="C204" i="61"/>
  <c r="C200" i="61"/>
  <c r="D203" i="61"/>
  <c r="D202" i="61"/>
  <c r="C188" i="61"/>
  <c r="D196" i="61"/>
  <c r="D194" i="61"/>
  <c r="D145" i="61"/>
  <c r="D144" i="61"/>
  <c r="D182" i="61"/>
  <c r="E182" i="61"/>
  <c r="C182" i="61"/>
  <c r="E131" i="61"/>
  <c r="E132" i="61"/>
  <c r="E134" i="61"/>
  <c r="E135" i="61"/>
  <c r="E137" i="61"/>
  <c r="E139" i="61"/>
  <c r="E140" i="61"/>
  <c r="E142" i="61"/>
  <c r="E143" i="61"/>
  <c r="E130" i="61"/>
  <c r="E110" i="61"/>
  <c r="E113" i="61"/>
  <c r="E115" i="61"/>
  <c r="E116" i="61"/>
  <c r="E117" i="61"/>
  <c r="E118" i="61"/>
  <c r="E121" i="61"/>
  <c r="D122" i="61"/>
  <c r="E122" i="61" s="1"/>
  <c r="D123" i="61"/>
  <c r="E123" i="61" s="1"/>
  <c r="D124" i="61"/>
  <c r="E124" i="61" s="1"/>
  <c r="D128" i="61"/>
  <c r="C229" i="61"/>
  <c r="E225" i="61"/>
  <c r="D225" i="61"/>
  <c r="C225" i="61"/>
  <c r="D201" i="61"/>
  <c r="D199" i="61"/>
  <c r="D197" i="61"/>
  <c r="D195" i="61"/>
  <c r="D193" i="61"/>
  <c r="D192" i="61"/>
  <c r="D190" i="61"/>
  <c r="D189" i="61"/>
  <c r="E181" i="61"/>
  <c r="E180" i="61"/>
  <c r="E179" i="61"/>
  <c r="E178" i="61"/>
  <c r="E177" i="61"/>
  <c r="E176" i="61"/>
  <c r="E175" i="61"/>
  <c r="E174" i="61"/>
  <c r="E173" i="61"/>
  <c r="E172" i="61"/>
  <c r="E171" i="61"/>
  <c r="E170" i="61"/>
  <c r="E169" i="61"/>
  <c r="E168" i="61"/>
  <c r="E167" i="61"/>
  <c r="E166" i="61"/>
  <c r="E165" i="61"/>
  <c r="E164" i="61"/>
  <c r="E163" i="61"/>
  <c r="E162" i="61"/>
  <c r="E161" i="61"/>
  <c r="E160" i="61"/>
  <c r="E159" i="61"/>
  <c r="E158" i="61"/>
  <c r="E157" i="61"/>
  <c r="E156" i="61"/>
  <c r="E155" i="61"/>
  <c r="E154" i="61"/>
  <c r="C153" i="61"/>
  <c r="E152" i="61"/>
  <c r="E149" i="61"/>
  <c r="C129" i="61"/>
  <c r="C108" i="61"/>
  <c r="D107" i="61"/>
  <c r="D106" i="61"/>
  <c r="E106" i="61" s="1"/>
  <c r="E105" i="61"/>
  <c r="E104" i="61"/>
  <c r="E103" i="61"/>
  <c r="E102" i="61"/>
  <c r="E101" i="61"/>
  <c r="E100" i="61"/>
  <c r="E99" i="61"/>
  <c r="E98" i="61"/>
  <c r="E97" i="61"/>
  <c r="E96" i="61"/>
  <c r="E95" i="61"/>
  <c r="E94" i="61"/>
  <c r="E93" i="61"/>
  <c r="E92" i="61"/>
  <c r="E91" i="61"/>
  <c r="E90" i="61"/>
  <c r="E89" i="61"/>
  <c r="E88" i="61"/>
  <c r="E87" i="61"/>
  <c r="E86" i="61"/>
  <c r="E85" i="61"/>
  <c r="E84" i="61"/>
  <c r="E82" i="61"/>
  <c r="E81" i="61"/>
  <c r="E80" i="61"/>
  <c r="E79" i="61"/>
  <c r="E78" i="61"/>
  <c r="C77" i="61"/>
  <c r="D76" i="61"/>
  <c r="E76" i="61" s="1"/>
  <c r="E75" i="61"/>
  <c r="E72" i="61"/>
  <c r="E71" i="61"/>
  <c r="E70" i="61"/>
  <c r="E67" i="61"/>
  <c r="C66" i="61"/>
  <c r="D64" i="61"/>
  <c r="E64" i="61" s="1"/>
  <c r="D63" i="61"/>
  <c r="E63" i="61" s="1"/>
  <c r="D62" i="61"/>
  <c r="D61" i="61"/>
  <c r="E57" i="61"/>
  <c r="E56" i="61"/>
  <c r="C54" i="61"/>
  <c r="D47" i="61"/>
  <c r="E45" i="61"/>
  <c r="D45" i="61"/>
  <c r="E44" i="61"/>
  <c r="E43" i="61"/>
  <c r="E42" i="61"/>
  <c r="E41" i="61"/>
  <c r="E40" i="61"/>
  <c r="E39" i="61"/>
  <c r="E38" i="61"/>
  <c r="E31" i="61"/>
  <c r="E30" i="61"/>
  <c r="E29" i="61"/>
  <c r="E28" i="61"/>
  <c r="E25" i="61"/>
  <c r="E24" i="61"/>
  <c r="E23" i="61"/>
  <c r="E22" i="61"/>
  <c r="E21" i="61"/>
  <c r="E16" i="61"/>
  <c r="E15" i="61"/>
  <c r="E14" i="61"/>
  <c r="E13" i="61"/>
  <c r="E10" i="61"/>
  <c r="C9" i="61"/>
  <c r="C8" i="61" l="1"/>
  <c r="C235" i="61" s="1"/>
  <c r="E27" i="61"/>
  <c r="D27" i="61"/>
  <c r="E200" i="61"/>
  <c r="D200" i="61"/>
  <c r="D229" i="61"/>
  <c r="D108" i="61"/>
  <c r="D188" i="61"/>
  <c r="D204" i="61"/>
  <c r="E109" i="61"/>
  <c r="E108" i="61" s="1"/>
  <c r="E230" i="61"/>
  <c r="E229" i="61" s="1"/>
  <c r="D77" i="61"/>
  <c r="D129" i="61"/>
  <c r="E188" i="61"/>
  <c r="D66" i="61"/>
  <c r="D54" i="61"/>
  <c r="D8" i="61" s="1"/>
  <c r="D36" i="61"/>
  <c r="E37" i="61"/>
  <c r="E36" i="61" s="1"/>
  <c r="E9" i="61"/>
  <c r="E54" i="61"/>
  <c r="E204" i="61"/>
  <c r="E129" i="61"/>
  <c r="E77" i="61"/>
  <c r="E153" i="61"/>
  <c r="E66" i="61"/>
  <c r="D9" i="61"/>
  <c r="D153" i="61"/>
  <c r="E8" i="61" l="1"/>
  <c r="E235" i="61" s="1"/>
  <c r="D235" i="61"/>
  <c r="H5" i="2" l="1"/>
  <c r="H12" i="2"/>
  <c r="D72" i="60"/>
  <c r="D68" i="60"/>
  <c r="H6" i="2"/>
  <c r="H4" i="2" s="1"/>
  <c r="D86" i="60"/>
  <c r="H10" i="2" s="1"/>
  <c r="H11" i="2" s="1"/>
  <c r="G7" i="8"/>
  <c r="H36" i="9" l="1"/>
  <c r="H37" i="9"/>
  <c r="H35" i="9"/>
  <c r="F35" i="9"/>
  <c r="F36" i="9"/>
  <c r="F37" i="9"/>
  <c r="F44" i="3"/>
  <c r="F45" i="3"/>
  <c r="F53" i="3"/>
  <c r="F47" i="3"/>
  <c r="F43" i="3"/>
  <c r="F42" i="3"/>
  <c r="F41" i="3"/>
  <c r="H173" i="9"/>
  <c r="F54" i="3" l="1"/>
  <c r="F56" i="3" s="1"/>
  <c r="F40" i="3" s="1"/>
  <c r="H14" i="9"/>
  <c r="H192" i="9" l="1"/>
  <c r="F64" i="3" s="1"/>
  <c r="H191" i="9" l="1"/>
  <c r="F63" i="3" s="1"/>
  <c r="H177" i="9"/>
  <c r="F33" i="3" s="1"/>
  <c r="H181" i="9" l="1"/>
  <c r="H175" i="9" s="1"/>
  <c r="F32" i="3" s="1"/>
  <c r="H28" i="9" l="1"/>
  <c r="H29" i="9"/>
  <c r="H27" i="9"/>
  <c r="H25" i="9" l="1"/>
  <c r="H23" i="9" s="1"/>
  <c r="H32" i="9"/>
  <c r="H33" i="9"/>
  <c r="H34" i="9"/>
  <c r="H169" i="9"/>
  <c r="H165" i="9"/>
  <c r="H161" i="9"/>
  <c r="H157" i="9"/>
  <c r="H154" i="9"/>
  <c r="H145" i="9"/>
  <c r="H141" i="9"/>
  <c r="H122" i="9"/>
  <c r="H115" i="9"/>
  <c r="H101" i="9"/>
  <c r="H97" i="9"/>
  <c r="H95" i="9"/>
  <c r="H90" i="9"/>
  <c r="H86" i="9"/>
  <c r="H83" i="9"/>
  <c r="H80" i="9"/>
  <c r="H76" i="9"/>
  <c r="H74" i="9"/>
  <c r="H73" i="9" s="1"/>
  <c r="H70" i="9"/>
  <c r="H64" i="9"/>
  <c r="H59" i="9"/>
  <c r="H57" i="9" s="1"/>
  <c r="H53" i="9"/>
  <c r="H52" i="9"/>
  <c r="H46" i="9"/>
  <c r="H38" i="9"/>
  <c r="H20" i="9"/>
  <c r="F23" i="3" s="1"/>
  <c r="H18" i="9"/>
  <c r="H8" i="9"/>
  <c r="F14" i="3" s="1"/>
  <c r="H5" i="9"/>
  <c r="F13" i="3" s="1"/>
  <c r="H31" i="9" l="1"/>
  <c r="H30" i="9" s="1"/>
  <c r="F20" i="3" s="1"/>
  <c r="H26" i="9"/>
  <c r="F19" i="3" s="1"/>
  <c r="H89" i="9"/>
  <c r="F22" i="3" s="1"/>
  <c r="H156" i="9"/>
  <c r="H51" i="9"/>
  <c r="F17" i="3" s="1"/>
  <c r="H79" i="9"/>
  <c r="F25" i="3" s="1"/>
  <c r="H100" i="9"/>
  <c r="H63" i="9"/>
  <c r="H12" i="9"/>
  <c r="F15" i="3" s="1"/>
  <c r="F24" i="3" l="1"/>
  <c r="H50" i="9"/>
  <c r="F16" i="3" s="1"/>
  <c r="H4" i="9"/>
  <c r="F12" i="3" l="1"/>
  <c r="H49" i="9"/>
  <c r="H174" i="9" s="1"/>
  <c r="H198" i="9" s="1"/>
  <c r="B1" i="2" l="1"/>
  <c r="G22" i="8" l="1"/>
  <c r="F30" i="3" l="1"/>
  <c r="F28" i="3" l="1"/>
  <c r="F59" i="3"/>
  <c r="F57" i="3" s="1"/>
  <c r="F39" i="3" s="1"/>
  <c r="G31" i="8" l="1"/>
  <c r="G27" i="8"/>
  <c r="G18" i="8"/>
  <c r="F15" i="8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G14" i="8"/>
  <c r="B1" i="8"/>
  <c r="E39" i="3" l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F11" i="3" l="1"/>
  <c r="F67" i="3" l="1"/>
  <c r="F70" i="3" s="1"/>
</calcChain>
</file>

<file path=xl/comments1.xml><?xml version="1.0" encoding="utf-8"?>
<comments xmlns="http://schemas.openxmlformats.org/spreadsheetml/2006/main">
  <authors>
    <author>Jagielski Piotr</author>
    <author>Żarnowska Hanna</author>
  </authors>
  <commentList>
    <comment ref="F33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F52" authorId="1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H52" authorId="1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  <author>pjagielski</author>
  </authors>
  <commentList>
    <comment ref="G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G8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G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G20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G24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</commentList>
</comments>
</file>

<file path=xl/sharedStrings.xml><?xml version="1.0" encoding="utf-8"?>
<sst xmlns="http://schemas.openxmlformats.org/spreadsheetml/2006/main" count="14265" uniqueCount="2672">
  <si>
    <t>Wyszczególnienie</t>
  </si>
  <si>
    <t>w tym</t>
  </si>
  <si>
    <t>01</t>
  </si>
  <si>
    <t>02</t>
  </si>
  <si>
    <t>03</t>
  </si>
  <si>
    <t>04</t>
  </si>
  <si>
    <t>05</t>
  </si>
  <si>
    <t>06</t>
  </si>
  <si>
    <t>07</t>
  </si>
  <si>
    <t>WYSZCZEGÓLNIENIE</t>
  </si>
  <si>
    <t>z tego</t>
  </si>
  <si>
    <t>08</t>
  </si>
  <si>
    <t>09</t>
  </si>
  <si>
    <t>Przychody ze sprzedaży towarów i materiałów</t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</si>
  <si>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</si>
  <si>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</si>
  <si>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</si>
  <si>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</si>
  <si>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</si>
  <si>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</si>
  <si>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</si>
  <si>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</si>
  <si>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</si>
  <si>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</si>
  <si>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zmniejszenia ogółem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</si>
  <si>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</si>
  <si>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</si>
  <si>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</si>
  <si>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</si>
  <si>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</si>
  <si>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</si>
  <si>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</si>
  <si>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zwiększenie ogółem</t>
  </si>
  <si>
    <t>zmniejszenie ogółem</t>
  </si>
  <si>
    <t>nazwa uczelni</t>
  </si>
  <si>
    <t xml:space="preserve">stan funduszu na początek roku 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</si>
  <si>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</si>
  <si>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</si>
  <si>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</si>
  <si>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</si>
  <si>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</si>
  <si>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</si>
  <si>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</si>
  <si>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 xml:space="preserve">w tym odsetki uzyskane </t>
  </si>
  <si>
    <t>w tym odsetki zapłacone</t>
  </si>
  <si>
    <t>w tym nakłady na urządzenia techniczne i maszyny, środki transportu i inne środki trwałe</t>
  </si>
  <si>
    <t>w tym z Unii Europejskiej</t>
  </si>
  <si>
    <t>Zmiana stanu produktów (zwiększenia – wartość ujemna, zmniejszenia − wartość dodatnia)</t>
  </si>
  <si>
    <t>Ubezpieczenia społeczne i inne świadczenia</t>
  </si>
  <si>
    <t>w tym środki pochodzące ze źródeł zagranicznych, niepodlegające zwrotowi</t>
  </si>
  <si>
    <t>G.  Podatek dochodowy</t>
  </si>
  <si>
    <t>H.  Pozostałe obowiązkowe zmniejszenia zysku (zwiększenia straty)</t>
  </si>
  <si>
    <t>zysk z tytułu rozchodu niefinansowych aktywów trwałych</t>
  </si>
  <si>
    <t>strata z tytułu rozchodu niefinansowych aktywów trwałych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</si>
  <si>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</si>
  <si>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</si>
  <si>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</si>
  <si>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</si>
  <si>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</si>
  <si>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</si>
  <si>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</si>
  <si>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</si>
  <si>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</si>
  <si>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</si>
  <si>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</si>
  <si>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</si>
  <si>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</si>
  <si>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Subwencja na utrzymanie potencjału dydaktycznego i badawczego</t>
  </si>
  <si>
    <t>Dotacje z budżetu państwa</t>
  </si>
  <si>
    <t>Środki z budżetów jednostek samorządu terytorialnego lub ich związków</t>
  </si>
  <si>
    <t>Opłaty za świadczone usługi edukacyjne</t>
  </si>
  <si>
    <t>w tym na studiach niestacjonarnych</t>
  </si>
  <si>
    <t xml:space="preserve">Środki na realizację projektów finansowanych przez Narodowe Centrum Badań i Rozwoju </t>
  </si>
  <si>
    <t>Środki na realizację projektów finansowanych przez Narodowe Centrum Nauki</t>
  </si>
  <si>
    <t>Sprzedaż pozostałych prac i usług badawczych i rozwojowych</t>
  </si>
  <si>
    <t>Środki na realizację programów lub przedsięwzięć ustanowionych przez ministra właściwego do spraw szkolnictwa wyższego i nauki</t>
  </si>
  <si>
    <t>Pozostałe przychody z podstawowej działalności operacyjnej</t>
  </si>
  <si>
    <t>Przychody ogółem z działalności gospodarczej wyodrębnionej</t>
  </si>
  <si>
    <t>Koszt wytworzenia świadczeń na własne potrzeby jednostki</t>
  </si>
  <si>
    <t>Fundusz wsparcia osób niepełnosprawnych</t>
  </si>
  <si>
    <t>odpis na własny fundusz na stypendia</t>
  </si>
  <si>
    <t>w tym odpis w ciężar kosztów działalności w zakresie kształcenia 
i działalności naukowej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</si>
  <si>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</si>
  <si>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>Środki na realizację przedsięwzięć współfinansowanych ze środków pochodzących ze źródeł zagranicznych</t>
  </si>
  <si>
    <t>w tym opłaty za korzystanie z domów i stołówek studenckich</t>
  </si>
  <si>
    <t>stypendia doktoranckie w szkołach doktorskich</t>
  </si>
  <si>
    <t xml:space="preserve">w tym </t>
  </si>
  <si>
    <t>składki z tytułu ubezpieczeń społecznych wypłacane od stypendiów doktoranckich w szkołach doktorskich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</si>
  <si>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</si>
  <si>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</si>
  <si>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</si>
  <si>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Pozostałe przychody operacyjne (21+22)</t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</si>
  <si>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</si>
  <si>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t>Ogółem koszty rodzajowe (26+27+28+29+30+32+38)</t>
  </si>
  <si>
    <t>Ogółem koszty własne podstawowej działalności operacyjnej (39+40)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</si>
  <si>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</si>
  <si>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>Pozostałe koszty operacyjne (47+48)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</si>
  <si>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</si>
  <si>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</si>
  <si>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</si>
  <si>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t>w tym równowartość rocznych odpisów amortyzacyjnych środków trwałych oraz wartości niematerialnych i prawnych sfinansowanych z dotacji celowych, subwencji, a także otrzymanych nieodpłatnie z innych źródeł</t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</si>
  <si>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</si>
  <si>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Nakłady na rzeczowe aktywa trwałe i wartości niematerialne i prawne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</si>
  <si>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</si>
  <si>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</si>
  <si>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</si>
  <si>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</si>
  <si>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</si>
  <si>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t>z wiersza 14</t>
  </si>
  <si>
    <t>Nakłady na rzeczowe aktywa trwałe i wartości niematerialne i prawne sfinansowane ze środków innych niż wymienione w wierszach 16-20,  a także otrzymanych nieodpłatnie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</si>
  <si>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</si>
  <si>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(18+19</t>
    </r>
    <r>
      <rPr>
        <sz val="12"/>
        <rFont val="Calibri"/>
        <family val="2"/>
        <charset val="238"/>
      </rPr>
      <t>−21</t>
    </r>
    <r>
      <rPr>
        <sz val="12"/>
        <rFont val="Times New Roman"/>
        <family val="1"/>
        <charset val="238"/>
      </rPr>
      <t>)</t>
    </r>
  </si>
  <si>
    <t>Fundusz 
stypendialny</t>
  </si>
  <si>
    <t>Własny fundusz 
na stypendia</t>
  </si>
  <si>
    <t>Akademia Wychowania Fizycznego we Wrocławiu</t>
  </si>
  <si>
    <t>Subwencja przyznana, w tym:</t>
  </si>
  <si>
    <t xml:space="preserve">część  dotycząca nakładów na rzeczowe aktywa trwałe powyżej 10 tys.   </t>
  </si>
  <si>
    <t>Dotacja podmiotowa na zadania projakościowe</t>
  </si>
  <si>
    <t>Dotacje z  Urzędu Miejskiego Wrocławia</t>
  </si>
  <si>
    <t>Dotacje z Urzędy Gminy Wrocław</t>
  </si>
  <si>
    <t>Dotacje z Urzędu Marszałkowskiego Woj.Dolnośląskiego</t>
  </si>
  <si>
    <t>Opłaty za świadczone usługi na studiach niestacjonarnych</t>
  </si>
  <si>
    <t>Opłaty za studia niestacjonarne - czesne</t>
  </si>
  <si>
    <t>Opłaty za powtarzanie zajęć na studiach niestacjonarnych</t>
  </si>
  <si>
    <t>Opłaty za kształcenie na studiach w języku obcym</t>
  </si>
  <si>
    <t>Opłaty za prowadzenie zająć nie objętych programem studiów</t>
  </si>
  <si>
    <t>Opłaty za kształcenie cudzoziemców na studiach niestacjonarnych w języku polskim</t>
  </si>
  <si>
    <t>Opłaty za świadczone usługi na studiach stacjonarnych</t>
  </si>
  <si>
    <t>Opłaty za powtarzanie zajęć na studiach stacjonarnych</t>
  </si>
  <si>
    <t>Opłaty za kształcenie cudzoziemców na studiach stacjonarnych w języku polskim</t>
  </si>
  <si>
    <t>Opłaty za usługi świadczone przez Centrum Doskonalenia Kadr</t>
  </si>
  <si>
    <t>Opłaty za studia podyplomowe</t>
  </si>
  <si>
    <t>Opłaty za prowadzone kursy</t>
  </si>
  <si>
    <t>Opłaty za szkolenia</t>
  </si>
  <si>
    <t>Opłaty za usługi świadczone przez  Uniwersyteckie Centrum WF</t>
  </si>
  <si>
    <t>Opłaty za usługi świadczone przez Uniwersytet  Trzeciego Wieku</t>
  </si>
  <si>
    <t>plan</t>
  </si>
  <si>
    <t>Przychody projektów dofinansowanych z Funduszy Strukturalnych do wysokości kosztów</t>
  </si>
  <si>
    <t>Przychody projektów realizowanych w ramach programu ERASMUS Plus - mobilność edukacyjna</t>
  </si>
  <si>
    <t>Erasmus Ka 107 19/20</t>
  </si>
  <si>
    <t>Erasmus Ka 107 20/21</t>
  </si>
  <si>
    <t>Erasmus Ka 103 19/20</t>
  </si>
  <si>
    <t>Erasmus Ka 103 20/21</t>
  </si>
  <si>
    <t>POWER 19/20</t>
  </si>
  <si>
    <t>POWER 20/21</t>
  </si>
  <si>
    <t>Przychody projektów realizowanych w ramach programu ERASMUS Plus - partnerstwa strategiczne</t>
  </si>
  <si>
    <t xml:space="preserve">Przychody projektu"PHASE"  </t>
  </si>
  <si>
    <t xml:space="preserve">Przychody z tytulu świadczenia usług przez  pracownie badawczo-naukowe </t>
  </si>
  <si>
    <t>Przychody Centralnego Laboratorium</t>
  </si>
  <si>
    <t>Przychody pracowni Wydziału Wychowania Fizycznego</t>
  </si>
  <si>
    <t>Przychody pracowni Wydziału Fizjoterapii</t>
  </si>
  <si>
    <t>Przychody pracowni Wydziału Sportu</t>
  </si>
  <si>
    <t>Przychody z komercjalizacji</t>
  </si>
  <si>
    <t>Przychody z komercjalizacji - umowa Palos Sports</t>
  </si>
  <si>
    <t>Przychody z komercjalizacji - pozostałe umowy</t>
  </si>
  <si>
    <t>Opłaty rekrutacyjne</t>
  </si>
  <si>
    <t xml:space="preserve">Opłaty rekrutacyjne  - studia </t>
  </si>
  <si>
    <t>Opłaty rekrutacyjne  - UTW</t>
  </si>
  <si>
    <t>Opłaty za dyplomy, świadectwa, legitymacje</t>
  </si>
  <si>
    <t>Olimpia</t>
  </si>
  <si>
    <t>Spartakus</t>
  </si>
  <si>
    <t xml:space="preserve">Olimpia </t>
  </si>
  <si>
    <t>Przychody ze świadczenie pozostałych usług przez DS.</t>
  </si>
  <si>
    <t xml:space="preserve"> Przychody z tytułu najmu obiektów sportowych</t>
  </si>
  <si>
    <t>BPHS - hala sportów walki</t>
  </si>
  <si>
    <t>BPHT - hala tenisowa</t>
  </si>
  <si>
    <t>BPHW - hala wielofunkcyjna</t>
  </si>
  <si>
    <t>BPKP - kryta pływalnia</t>
  </si>
  <si>
    <t>BPWO - hala sportowa WOSS, sala Rzeźbiarska</t>
  </si>
  <si>
    <t>SPBB - boisko baseballa</t>
  </si>
  <si>
    <t>SPBS - boisko koło strzelnicy</t>
  </si>
  <si>
    <t>SPKT- korty tenisowe i domek kortowy</t>
  </si>
  <si>
    <t>SPLA - stadion lekkoatletyczny</t>
  </si>
  <si>
    <t>SPM1 - boiska - Pola Marsowe, budynek P5</t>
  </si>
  <si>
    <t>SPM2 - parking i teren rekreacyjne - Pola Marsowe</t>
  </si>
  <si>
    <t>SPM3 - boisko piłkarskie - Pola Marsowe</t>
  </si>
  <si>
    <t>SPIN - pozostałe obiekty sportowe</t>
  </si>
  <si>
    <t>Przychody z tytułu wynajmu pomieszczeń i powierzchni w budynkach dydaktycznych:</t>
  </si>
  <si>
    <t>BPP1 - Budynek P-1</t>
  </si>
  <si>
    <t>BPP2 - Budynek P-2</t>
  </si>
  <si>
    <t>BPP3 - Budynek P-3</t>
  </si>
  <si>
    <t>BPP4 - Budynek P-4</t>
  </si>
  <si>
    <t>BPP5 - Budynek P-5</t>
  </si>
  <si>
    <t>BPP6 - Budynek P-6</t>
  </si>
  <si>
    <t>BB11 - Rektorat - Banacha 11</t>
  </si>
  <si>
    <t>BB1A - Budynek  - Banacha 11a</t>
  </si>
  <si>
    <t>BCCA - Obiekty na  Campingu</t>
  </si>
  <si>
    <t>BPB1 - Budynek przy bramie - Mickiewicza 62</t>
  </si>
  <si>
    <t>BPB2 - Budynek przy bramie - Mickiewicza 64</t>
  </si>
  <si>
    <t>BPBG - Budynek Bramy Głównej</t>
  </si>
  <si>
    <t>BPBI - Budynek - Biblioteka</t>
  </si>
  <si>
    <t>BPBT - Budynki Baza Transportowa (warsztat, budynek biurowy, magazyn)</t>
  </si>
  <si>
    <t>BPBU - Budynki przy Stadionie LA (biuro, szatnie)</t>
  </si>
  <si>
    <t>BPKO - Budynek Kotłownia -ul Mickiewicza</t>
  </si>
  <si>
    <t>BPPT - Pozostałe obiekty Bazy Transportowej</t>
  </si>
  <si>
    <t>BPTS - Trybuny przy Stadionie LA (trybuny, kasy, pylon)</t>
  </si>
  <si>
    <t>BRHA - Hangar Rzeźbiarska 4</t>
  </si>
  <si>
    <t>BRZA - Zameczek Rzeźbiarska 4</t>
  </si>
  <si>
    <t>BW25 - Budynek Witelona 25</t>
  </si>
  <si>
    <t>BW5A - Budynek Witelona 25A</t>
  </si>
  <si>
    <t>BPIN - Pozostałe budynki i budowle niesklasyfikowane w innych pozycjach</t>
  </si>
  <si>
    <t>DPST - Stołówka w DS.Spartakus</t>
  </si>
  <si>
    <t>DPSP - pomieszczenia w DS.Sprartakus</t>
  </si>
  <si>
    <t>OOHO - Olejnica - Hotel</t>
  </si>
  <si>
    <t>OOST - Olejnica - Budynek Stołówki</t>
  </si>
  <si>
    <t>OOSZ - Olejnica -  pawilony szałasy</t>
  </si>
  <si>
    <t>OOOS - Olejnica -  domki socjalne</t>
  </si>
  <si>
    <t>OODB - Olejnica -  domek przy basenie</t>
  </si>
  <si>
    <t>OOPK - Olejnica pozostałe obiekty sportowe (pływalnia, korty)</t>
  </si>
  <si>
    <t>OOPO - Olejnica pozostałe obiekty</t>
  </si>
  <si>
    <t>OOPZ - Olejnica Przystań Żeglarska</t>
  </si>
  <si>
    <t>Przychody z dzierżawy terenów</t>
  </si>
  <si>
    <t>Przychody za usługi noclegowe</t>
  </si>
  <si>
    <t>Przychody za korzystanie z obiektów ośrodka</t>
  </si>
  <si>
    <t>Przychody w udostępnienie sprzętu  - przystań żeglarska</t>
  </si>
  <si>
    <t>Przychody innych jednostek Uczelni</t>
  </si>
  <si>
    <t>Przychody Samorządu Studenckiego</t>
  </si>
  <si>
    <t>Przychody z tytułu świadczenia usług promocyjnych i reklamowych</t>
  </si>
  <si>
    <t>Publikacje w Human Movement</t>
  </si>
  <si>
    <t>Sprzedaż skrytów</t>
  </si>
  <si>
    <t>Dni Fizjoterapii</t>
  </si>
  <si>
    <t>Nagrody Ministra</t>
  </si>
  <si>
    <t>Inne przychody</t>
  </si>
  <si>
    <t>Usługi sprzątania</t>
  </si>
  <si>
    <t>Pozostałe przychody operacyjne</t>
  </si>
  <si>
    <t>Przychody z tytułu opłat za postępowania awansowe</t>
  </si>
  <si>
    <t>Środki planowane</t>
  </si>
  <si>
    <t>Środki przyznane</t>
  </si>
  <si>
    <t>przesunięcia</t>
  </si>
  <si>
    <t>razem</t>
  </si>
  <si>
    <t>przyznania</t>
  </si>
  <si>
    <t>z przesunięć</t>
  </si>
  <si>
    <t>Dysponent</t>
  </si>
  <si>
    <t>Zintegrowany program AWF dla rozwoju regionu ZR65</t>
  </si>
  <si>
    <t>Zintegrowany program rozwoju AWF ZR101</t>
  </si>
  <si>
    <t>Onkoigrzyska</t>
  </si>
  <si>
    <t>411-02</t>
  </si>
  <si>
    <t>Materiały biurowe, kserograficzne i komputerowe</t>
  </si>
  <si>
    <t>Inwestycje - P1</t>
  </si>
  <si>
    <t>Inwestycje - P5</t>
  </si>
  <si>
    <t>Inwestycje - Obiekty inżynieryjne</t>
  </si>
  <si>
    <t>Modernizacje i przebudowa DS Spartakus - zabezpieczenie p.poż</t>
  </si>
  <si>
    <t>427-03</t>
  </si>
  <si>
    <t>Naprawy i konserwacja maszyn, wyposażenia, aparatury, sprzętu sportowego, itp.</t>
  </si>
  <si>
    <t>467-01</t>
  </si>
  <si>
    <t>Podróże służbowe krajowe</t>
  </si>
  <si>
    <t>430-03</t>
  </si>
  <si>
    <t>Wynagrodzenia bezosobowe</t>
  </si>
  <si>
    <t>441-03</t>
  </si>
  <si>
    <t>Składki ZUS od funduszu bezosobowego</t>
  </si>
  <si>
    <t>411-06</t>
  </si>
  <si>
    <t>Prasa, książki, podręczniki, mapy</t>
  </si>
  <si>
    <t>429-10</t>
  </si>
  <si>
    <t>Usługi informatyczne</t>
  </si>
  <si>
    <t>Stypendia</t>
  </si>
  <si>
    <t>448-03</t>
  </si>
  <si>
    <t>Stypendia z programu ERASMUS+</t>
  </si>
  <si>
    <t>465-01</t>
  </si>
  <si>
    <t>Usługi gastronomiczne związane z przyjęciem kontrahentów</t>
  </si>
  <si>
    <t>419-03</t>
  </si>
  <si>
    <t>Gaz grzewczy</t>
  </si>
  <si>
    <t>Olej opałowy</t>
  </si>
  <si>
    <t>419-04</t>
  </si>
  <si>
    <t>Energia elektryczna</t>
  </si>
  <si>
    <t>411-01</t>
  </si>
  <si>
    <t>Materiały do procesu dydaktycznego i badań naukowych (sprzęt sportowy, odczynniki, kosmetyki, itp.)</t>
  </si>
  <si>
    <t>429-02</t>
  </si>
  <si>
    <t>Usługi szkoleniowe dla studentów, prowadzenie zajęć dydaktycznych</t>
  </si>
  <si>
    <t>411-08</t>
  </si>
  <si>
    <t>Wyposażenie (meble, sprzęt RTV)</t>
  </si>
  <si>
    <t>464-02</t>
  </si>
  <si>
    <t>Materiały reklamowe i promocyjne (drobne upominki, plakaty ulotki)</t>
  </si>
  <si>
    <t>429-05</t>
  </si>
  <si>
    <t>Usługi transportowe, sprzętowe, najmu środków transportu</t>
  </si>
  <si>
    <t>Pozostałe usługi obce</t>
  </si>
  <si>
    <t>469-09</t>
  </si>
  <si>
    <t>Pozostałe koszty</t>
  </si>
  <si>
    <t>465-03</t>
  </si>
  <si>
    <t>Koszty przyjęcia delegacji kontrahentów</t>
  </si>
  <si>
    <t>464-01</t>
  </si>
  <si>
    <t>Reklama i promocja prowadzona w środkach masowego przekazu</t>
  </si>
  <si>
    <t>429-13</t>
  </si>
  <si>
    <t>Usługi pocztowe, kurierskie</t>
  </si>
  <si>
    <t>Środki trwałe o wartości powyżej 10.000 zł</t>
  </si>
  <si>
    <t>449-01</t>
  </si>
  <si>
    <t>Szkolenia i konferencje dla pracowników, materiały szkoleniowe</t>
  </si>
  <si>
    <t>Oprogramowanie i inne wartości niematerialne</t>
  </si>
  <si>
    <t>429-06</t>
  </si>
  <si>
    <t>Dozór obiektów</t>
  </si>
  <si>
    <t>411-03</t>
  </si>
  <si>
    <t>Paliwa, oleje, gazy techniczne, smary</t>
  </si>
  <si>
    <t>467-09</t>
  </si>
  <si>
    <t>Bilety i inne koszty podróży</t>
  </si>
  <si>
    <t>Środki czystości</t>
  </si>
  <si>
    <t>411-05</t>
  </si>
  <si>
    <t>467-03</t>
  </si>
  <si>
    <t>Ryczałty za używanie samochodów prywatnych</t>
  </si>
  <si>
    <t>Zakup oprogramowania do szkolenia informatycznego</t>
  </si>
  <si>
    <t>448-02</t>
  </si>
  <si>
    <t>Stypendia z grantów naukowych i inych środków na naukę</t>
  </si>
  <si>
    <t>468-01</t>
  </si>
  <si>
    <t>Ubezpieczenia majątkowe i osobowe</t>
  </si>
  <si>
    <t>454-01</t>
  </si>
  <si>
    <t>Podatek od środków transportu</t>
  </si>
  <si>
    <t>454-03</t>
  </si>
  <si>
    <t>Opłata za gospodarowanie odpadami</t>
  </si>
  <si>
    <t>429-07</t>
  </si>
  <si>
    <t>Usługi porządkowe, sprzątania, dezynsekcji, deratyzacji, czyszczenia kominów</t>
  </si>
  <si>
    <t>454-09</t>
  </si>
  <si>
    <t>Inne opłaty</t>
  </si>
  <si>
    <t>429-14</t>
  </si>
  <si>
    <t>Usługi pralnicze</t>
  </si>
  <si>
    <t>429-11</t>
  </si>
  <si>
    <t>Wywóz nieczystosci</t>
  </si>
  <si>
    <t>Support Microsoft i Linux</t>
  </si>
  <si>
    <t>Microsoft + Linux + Proxmox</t>
  </si>
  <si>
    <t>Aktualizacja na serwery</t>
  </si>
  <si>
    <t>Włącznie z aktualizacją NOD32</t>
  </si>
  <si>
    <t>Usługi bankowe</t>
  </si>
  <si>
    <t>417-03</t>
  </si>
  <si>
    <t>Materiały do napraw i konserwacji maszyn, wyposażenia i aparatury</t>
  </si>
  <si>
    <t>448-06</t>
  </si>
  <si>
    <t>Stypendia dla studentów obcokrajowców</t>
  </si>
  <si>
    <t>430-01</t>
  </si>
  <si>
    <t>Wynagrodzenia osobowe</t>
  </si>
  <si>
    <t>441-01</t>
  </si>
  <si>
    <t>Składki ZUS od funduszu osobowego</t>
  </si>
  <si>
    <t>449-09</t>
  </si>
  <si>
    <t>Pozostałe świadczenia BHP na rzecz pracowników (woda, posiłki)</t>
  </si>
  <si>
    <t>464-04</t>
  </si>
  <si>
    <t>Udział w targach i wystawach</t>
  </si>
  <si>
    <t>429-04</t>
  </si>
  <si>
    <t>448-05</t>
  </si>
  <si>
    <t>Stypendia projakosciowe doktoranckie Art.200A Prawo o szkolnictwie wyższym</t>
  </si>
  <si>
    <t>448-01</t>
  </si>
  <si>
    <t>Stypendia w szkole doktorskiej</t>
  </si>
  <si>
    <t>441-05</t>
  </si>
  <si>
    <t>Składki ZUS od stypendiów doktorskich</t>
  </si>
  <si>
    <t>429-08</t>
  </si>
  <si>
    <t>Usługi telekomunikacyjne</t>
  </si>
  <si>
    <t>419-01</t>
  </si>
  <si>
    <t>Woda i ścieki</t>
  </si>
  <si>
    <t>427-02</t>
  </si>
  <si>
    <t>Naprawy i konserwacja elementów w budynkach (konserwacje wind, przewodów, drobne naprawy)</t>
  </si>
  <si>
    <t>429-15</t>
  </si>
  <si>
    <t>Usługi ratownicze i inne związane z utrzymaniem pływalni</t>
  </si>
  <si>
    <t>429-03</t>
  </si>
  <si>
    <t>Usługi użyczenia bazy, najmu obiektów, wstępu do obiektów na cele prowadzenia zajęć dydaktycznych i badań</t>
  </si>
  <si>
    <t>zakup licencji - poz. 148</t>
  </si>
  <si>
    <t>411-09</t>
  </si>
  <si>
    <t>Pozostałe materiały</t>
  </si>
  <si>
    <t>417-02</t>
  </si>
  <si>
    <t>Materiały do prac konserwacyjnych i napraw w budynkach i budowlach</t>
  </si>
  <si>
    <t>411-04</t>
  </si>
  <si>
    <t>Materiały eksploatacyjne (elektryczne, konserwatorskie, budowlane)</t>
  </si>
  <si>
    <t>451-01</t>
  </si>
  <si>
    <t>Podatek od nieruchomości</t>
  </si>
  <si>
    <t>Opłaty za nieobowiązkowe członkostwo</t>
  </si>
  <si>
    <t>467-02</t>
  </si>
  <si>
    <t>Podróże służbowe zagraniczne</t>
  </si>
  <si>
    <t>464-09</t>
  </si>
  <si>
    <t>Pozostałe koszty promocji i reklamy (filmy promocyjne)</t>
  </si>
  <si>
    <t>429-09</t>
  </si>
  <si>
    <t>469-02</t>
  </si>
  <si>
    <t>Koszty uczestnictwa studentów w zawodach sportowych i konferencjach (opłaty za AMP, wyżywienie, transport, noclegi)</t>
  </si>
  <si>
    <t>449-02</t>
  </si>
  <si>
    <t>Świadczenia BHP (odzież, okulary)</t>
  </si>
  <si>
    <t>449-04</t>
  </si>
  <si>
    <t>Obsługa medyczna pracowników</t>
  </si>
  <si>
    <t>411-07</t>
  </si>
  <si>
    <t>Aparatura badawczo-naukowa poniżej 10 tys. zł</t>
  </si>
  <si>
    <t>469-01</t>
  </si>
  <si>
    <t>429-12</t>
  </si>
  <si>
    <t>Obsługa prawna</t>
  </si>
  <si>
    <t>429-01</t>
  </si>
  <si>
    <t>Usługi medyczne na potrzeby prowadzonych badań</t>
  </si>
  <si>
    <t>429-16</t>
  </si>
  <si>
    <t>454-02</t>
  </si>
  <si>
    <t>Opłaty sądowe, skarbowe, notarialne, celne</t>
  </si>
  <si>
    <t>400-01</t>
  </si>
  <si>
    <t>417-04</t>
  </si>
  <si>
    <t>Materiały do napraw i konserwacji środków transportu</t>
  </si>
  <si>
    <t>427-04</t>
  </si>
  <si>
    <t>Naprawy i przeglądy środków transportu</t>
  </si>
  <si>
    <t>448-04</t>
  </si>
  <si>
    <t>Stypendia doktoranckie Art.200 Prawo o szkolnictwie wyższym</t>
  </si>
  <si>
    <t>427-01</t>
  </si>
  <si>
    <t>Remonty budynków i budowli (zlecane za zewnątrz)</t>
  </si>
  <si>
    <t>445-01</t>
  </si>
  <si>
    <t>Odpis roczny na ZFŚS</t>
  </si>
  <si>
    <t>Odpis na ZFŚS</t>
  </si>
  <si>
    <t>465-02</t>
  </si>
  <si>
    <t>Upominki dla kontrahentów</t>
  </si>
  <si>
    <r>
      <t>Dział I. Rachunek zysków i strat</t>
    </r>
    <r>
      <rPr>
        <sz val="12"/>
        <rFont val="Times New Roman"/>
        <family val="1"/>
        <charset val="238"/>
      </rPr>
      <t xml:space="preserve">   –   w złotych z jednym znakiem po przecinku</t>
    </r>
  </si>
  <si>
    <r>
      <t>cd. działu I.  Rachunek zysków i strat</t>
    </r>
    <r>
      <rPr>
        <sz val="12"/>
        <rFont val="Times New Roman"/>
        <family val="1"/>
        <charset val="238"/>
      </rPr>
      <t xml:space="preserve">  –  w  złotych z jednym znakiem po przecinku</t>
    </r>
  </si>
  <si>
    <r>
      <t>Dział II.  Fundusze uczelni</t>
    </r>
    <r>
      <rPr>
        <sz val="12"/>
        <rFont val="Times New Roman"/>
        <family val="1"/>
        <charset val="238"/>
      </rPr>
      <t xml:space="preserve">  –  w  złotych z jednym znakiem po przecinku</t>
    </r>
  </si>
  <si>
    <t>Biblioteka Główna i Ośrodek Informacji Naukowej - koszty stałe - P210/ST</t>
  </si>
  <si>
    <t>Centrum Informatyczne - koszty stałe A420/ST</t>
  </si>
  <si>
    <t>BHBA - Hala Balonowa</t>
  </si>
  <si>
    <t>Zintegrowany program kształcenia i rozwoju w AWF Wrocław POWER.3,05,00-IP.08-00-PZ115/17</t>
  </si>
  <si>
    <t>Z.21.01 - Czyż Stanisław, prof. - Wpływ treningu MOT w sytuacjach zbliżonych do rzeczywistych na zachowanie wzrokowe u graczy zespołowych.</t>
  </si>
  <si>
    <t>Stworzenie symulacji VR (virtual reality)</t>
  </si>
  <si>
    <t>Środki na realizację projektów finansowanych przez NCN</t>
  </si>
  <si>
    <t xml:space="preserve">Środki na realizację programów lub przedsięwzięć ustanowionych przez Ministra  </t>
  </si>
  <si>
    <t>Demontaż i montaż nowego ogrodzenia od ul. Mickiewicza (od bramy wjazdowej do granicy działki AM10 nr 1/3 w okolicy przystanku tramwajowego przy ul.8- Maja)</t>
  </si>
  <si>
    <t>Przychody  z projektów finansowanych przez NAWA</t>
  </si>
  <si>
    <t xml:space="preserve">   </t>
  </si>
  <si>
    <t>A.</t>
  </si>
  <si>
    <t>Otrzymane środki na działalność jednostki</t>
  </si>
  <si>
    <t>A.I.</t>
  </si>
  <si>
    <t>A.II.</t>
  </si>
  <si>
    <t>A.III.</t>
  </si>
  <si>
    <t>Pozostałe środki z budżetu państwa</t>
  </si>
  <si>
    <t>A.IV.</t>
  </si>
  <si>
    <t>Uniwersytet trzeciego wieku - T.BWUTW_</t>
  </si>
  <si>
    <t>Pozostałe dotacje - T.BWUPO</t>
  </si>
  <si>
    <t>Uniwersytet trzeciego wieku - T.DSRUTW</t>
  </si>
  <si>
    <t>A.V.</t>
  </si>
  <si>
    <t>Przychody projektu "Narodowa Reprezentacja Akademicka"</t>
  </si>
  <si>
    <t>Przychody projektu "Legia Akademicka"</t>
  </si>
  <si>
    <t>A.VI.</t>
  </si>
  <si>
    <t>Przychody z tyt. finansowania stypendiów dla obcokrajowców - N.STYPOB</t>
  </si>
  <si>
    <t xml:space="preserve">Przychody projektu N.WELAWF - Welcome to AWF </t>
  </si>
  <si>
    <t>A.VII.</t>
  </si>
  <si>
    <t xml:space="preserve"> Przychody z projektu "Wpływ treningu interwałowego…" J.Marusiak</t>
  </si>
  <si>
    <t>Przychody z projektu" Wykorzystanie mechatronicznych… M.Woźniewski</t>
  </si>
  <si>
    <t>Przychody z projektu -M.Popowczak</t>
  </si>
  <si>
    <t>A.VIII.</t>
  </si>
  <si>
    <t>Środki otrzymane z Unii Europejskiej na realizację programów</t>
  </si>
  <si>
    <t>Przychody projektu  T0179 - Aktywność seniorów to ich sprawność i zdrowie</t>
  </si>
  <si>
    <t>Przychody  projektu T0191 - Kompetencje dzieci w zakresie stylu życia na 5 - ryczałt</t>
  </si>
  <si>
    <t>Przychody  projektu U179  - Młody,ale świadomy odkrywca gór</t>
  </si>
  <si>
    <t>Przychody projektu  ZR101 - Zintegrowany program dla rozwoju AWF</t>
  </si>
  <si>
    <t>Przychody projektu  ZR065 -  Program dla rozwoju regionu</t>
  </si>
  <si>
    <t>Przychody projektu  Z0115 - Zintegrowany program kształcenia i rozwoju AWF</t>
  </si>
  <si>
    <t>Erasmus Ka 103 21/22</t>
  </si>
  <si>
    <t>A.IX.</t>
  </si>
  <si>
    <t>Pozostałe środki ze źródeł zewnętrznych</t>
  </si>
  <si>
    <t>B.</t>
  </si>
  <si>
    <t>Przychody własne jednostki</t>
  </si>
  <si>
    <t>B.I.</t>
  </si>
  <si>
    <t>Opłaty do wyjaśnienia</t>
  </si>
  <si>
    <t>B.II.</t>
  </si>
  <si>
    <t>Pozostałe przychody z działalności edukacyjnej</t>
  </si>
  <si>
    <t xml:space="preserve">Świadectwa, dyplomy, legitymacje </t>
  </si>
  <si>
    <t>Przychody z tytułu opłat konferencyjnych</t>
  </si>
  <si>
    <t>B.III.</t>
  </si>
  <si>
    <t>Przychody  za usługi świadczone przez domy  studenckie</t>
  </si>
  <si>
    <t>Opłaty od studentów za korzystanie z DS</t>
  </si>
  <si>
    <t>Przychody ze świadczenia usług noclegowych dla pozostałych odbiorów</t>
  </si>
  <si>
    <t>B.IV.</t>
  </si>
  <si>
    <t xml:space="preserve">Przychody  z komercjalizacji i  sprzedaży usług badawczych </t>
  </si>
  <si>
    <t>Przychody z tytułu świadczenia uslug badawczo-rowojowych zlecanych przez podmioty zewnętrzne</t>
  </si>
  <si>
    <t>Przychody ze zleceń</t>
  </si>
  <si>
    <t>B.V.</t>
  </si>
  <si>
    <t>Przychody z najmu i korzystania z obiektów</t>
  </si>
  <si>
    <t>Przychody z tytułu wynajmu pozostałych obiektów i terenów:</t>
  </si>
  <si>
    <t>Przychody z najmu pomieszczeń w DS:</t>
  </si>
  <si>
    <t>DPOL - Pomieszczenia w DS.Olimpia</t>
  </si>
  <si>
    <t>Przychody z najmu obiektów w ośrodku dydaktycznym w Olejnicy:</t>
  </si>
  <si>
    <t>B.VI.</t>
  </si>
  <si>
    <t>Pozostałe przychody ze sprzedaży</t>
  </si>
  <si>
    <t>Przychody ośrodka dydaktycznego w Olejnicy</t>
  </si>
  <si>
    <t>Przychody związane z działalnością Wydawnictwa</t>
  </si>
  <si>
    <t>Publikacje w Fizjoterapia</t>
  </si>
  <si>
    <t>Przychody z usług artystycznych - ZPiT Kalina</t>
  </si>
  <si>
    <t>Przychody z tytułu wstępu na obiekty sportowe</t>
  </si>
  <si>
    <t>Przychody z usług parkingowych i wjazdu na teren uczelni</t>
  </si>
  <si>
    <t>C.</t>
  </si>
  <si>
    <t>Plan na 2022 rok</t>
  </si>
  <si>
    <t>Razem przychody uczelni działalności operacyjnej</t>
  </si>
  <si>
    <t>D.</t>
  </si>
  <si>
    <t>E.</t>
  </si>
  <si>
    <t>Przychody finansowe</t>
  </si>
  <si>
    <t>Przychody ze sprzedaży aktywów niefinansowych</t>
  </si>
  <si>
    <t>Dotacje</t>
  </si>
  <si>
    <t>Aktualizacja aktywów niefinansowych</t>
  </si>
  <si>
    <t>Inne pozostałe  przychody operacyjne</t>
  </si>
  <si>
    <t>Kary</t>
  </si>
  <si>
    <t>Odszkodowania</t>
  </si>
  <si>
    <t>Rozwiązanie rezerw na koszty</t>
  </si>
  <si>
    <t>Zatrzymane kaucje</t>
  </si>
  <si>
    <t>Zwrot kosztów postąpowań sądowych</t>
  </si>
  <si>
    <t>Dofinansowanie obiektów socjalnych</t>
  </si>
  <si>
    <t>Darowizny</t>
  </si>
  <si>
    <t>Inne</t>
  </si>
  <si>
    <t>Równowartość odpisów z tyt. amortyzacji wieczystego użytkowania gruntów</t>
  </si>
  <si>
    <t>Dotacje inne niż do działalności bieżącej</t>
  </si>
  <si>
    <t>Przychody z tytułu odsetek</t>
  </si>
  <si>
    <t>Przychody z rozchodu aktywów finansowych</t>
  </si>
  <si>
    <t>Dodatnie różnice kursowe</t>
  </si>
  <si>
    <t>D.I.</t>
  </si>
  <si>
    <t>D.II.</t>
  </si>
  <si>
    <t>D.III.</t>
  </si>
  <si>
    <t>D.IV.</t>
  </si>
  <si>
    <t>E.I.</t>
  </si>
  <si>
    <t>E.II.</t>
  </si>
  <si>
    <t>E.III.</t>
  </si>
  <si>
    <t xml:space="preserve">Odsetki od środków pieniężnych </t>
  </si>
  <si>
    <t>Odsetki od należności</t>
  </si>
  <si>
    <t>Odsetki od  papierów dłużnych</t>
  </si>
  <si>
    <t>F.</t>
  </si>
  <si>
    <t>Ogółem przychody uczelni</t>
  </si>
  <si>
    <t xml:space="preserve">Równowartość odpisów z tyt. amortyzacji środków trwałych </t>
  </si>
  <si>
    <t>Super WF z Moją Panią</t>
  </si>
  <si>
    <t>Przedmiot zamówienia</t>
  </si>
  <si>
    <t>Klasyfikacja rodzajowa</t>
  </si>
  <si>
    <t>Pozostałe przychody ( opłata reprograficzna, inne)</t>
  </si>
  <si>
    <t>Zestawienie wg kont syntetycznych</t>
  </si>
  <si>
    <t>Klasyfikacja rodzajowa - opis</t>
  </si>
  <si>
    <t>Zużycie materiałów</t>
  </si>
  <si>
    <t>Zużycie materiałów na potrzeby remontów</t>
  </si>
  <si>
    <t>Zużycie energii</t>
  </si>
  <si>
    <t>Usługi remontowe i konserwacyjne</t>
  </si>
  <si>
    <t>Pozostałe usługi</t>
  </si>
  <si>
    <t>Świadczenia na rzecz pracowników</t>
  </si>
  <si>
    <t>Reklama</t>
  </si>
  <si>
    <t>Reprezentacja</t>
  </si>
  <si>
    <t>Podróże służbowe</t>
  </si>
  <si>
    <t>Składki na ubezpieczenia</t>
  </si>
  <si>
    <t>RAZEM:   </t>
  </si>
  <si>
    <t>419-02</t>
  </si>
  <si>
    <t>Usługi tłumaczenia, korekty językowej, publikacji artykułów naukowych</t>
  </si>
  <si>
    <t>Usługi poligraficzne i introligatorskie</t>
  </si>
  <si>
    <t>429-17</t>
  </si>
  <si>
    <t>Pozostałe wynagrodzenia</t>
  </si>
  <si>
    <t>430-04</t>
  </si>
  <si>
    <t>Składki PPK</t>
  </si>
  <si>
    <t>449-08</t>
  </si>
  <si>
    <t>Ubezpieczenia środków transportu</t>
  </si>
  <si>
    <t>468-02</t>
  </si>
  <si>
    <t>Zestawienie wg Klasyfikacji rodzajowej</t>
  </si>
  <si>
    <t xml:space="preserve">Plan na 2022 rok </t>
  </si>
  <si>
    <t>zł</t>
  </si>
  <si>
    <t>Zestawienie wg Klasyfikacji rodzajowej: 010-02</t>
  </si>
  <si>
    <t>Umowa nr 190 / 2021</t>
  </si>
  <si>
    <t>Dostawa czasopism. Prenumerata czasopism i wydawnictw ciągłych.</t>
  </si>
  <si>
    <t>Dział eksploatacji i wynajmu obiektów - A660/IN - M.INWEST</t>
  </si>
  <si>
    <t>karczownica</t>
  </si>
  <si>
    <t>usługa montażu monitoringu wewnętrznego</t>
  </si>
  <si>
    <t>zakup rzutnika</t>
  </si>
  <si>
    <t>Opracowanie dokumentacji projektowej nowego P-1</t>
  </si>
  <si>
    <t>Opracowanie dokumentacji projektowej modernizacji boiska piłkarskiego - P-5</t>
  </si>
  <si>
    <t>Wykonanie modernizacji boiska piłkarskiego - P-5</t>
  </si>
  <si>
    <t>Opracowanie dokumentacji projektowo-kosztorysowej na przebudowę i modernizację domu studenckiego ”Spartakus” należącego do Akademii Wychowania Fizycznego we Wrocławiu.</t>
  </si>
  <si>
    <t>integracja systemow</t>
  </si>
  <si>
    <t>Zakup serwera do obsługi systemu rekrutacji</t>
  </si>
  <si>
    <t>Zestawienie wg Klasyfikacji rodzajowej: 020-01</t>
  </si>
  <si>
    <t>Science Wizard</t>
  </si>
  <si>
    <t>Na podstawie kwot z umowy z 2021</t>
  </si>
  <si>
    <t>Erasmus KA 103 2020/2021</t>
  </si>
  <si>
    <t>Dostawa urządzeń drukujących</t>
  </si>
  <si>
    <t>System dziekanatowy - zakup licencji wraz z wdrożeniem</t>
  </si>
  <si>
    <t>Wdrożenie i szkolenie z systemu multiportalowego - etapy V i VI umowy</t>
  </si>
  <si>
    <t>System rekrutacji na studia - zakup licencji wraz z wdrożeniem</t>
  </si>
  <si>
    <t>źródło finansowania</t>
  </si>
  <si>
    <t>M.SUBWEN</t>
  </si>
  <si>
    <t>M.INWEST</t>
  </si>
  <si>
    <t>UE.ZR065</t>
  </si>
  <si>
    <t>UE. Z0115</t>
  </si>
  <si>
    <t>UE. ZR101</t>
  </si>
  <si>
    <t>Nakłady inwestycyjne wg żródeł finansowania</t>
  </si>
  <si>
    <t xml:space="preserve"> Plan rzeczowo-finansowy na 2022 r.</t>
  </si>
  <si>
    <t>Dział IV. Informacje rzeczowe i uzupełniające –  w  złotych z jednym znakiem po przecinku</t>
  </si>
  <si>
    <t xml:space="preserve">Załącznik nr 2 </t>
  </si>
  <si>
    <t xml:space="preserve">Wykaz przyznanych środków na działalność Uczelni  do czasu przyjęcia planu rzeczowo-finansowego </t>
  </si>
  <si>
    <t>Limit planowania</t>
  </si>
  <si>
    <t>Przyznane środki</t>
  </si>
  <si>
    <t>Środki uruchomione</t>
  </si>
  <si>
    <t>Ogółem dysponenci środków</t>
  </si>
  <si>
    <t xml:space="preserve"> Pion  Rektora </t>
  </si>
  <si>
    <t>Kasa Zapomogowo- Pożyczkowa AWF</t>
  </si>
  <si>
    <t>Postępowania awansowe (Kolegium Naukowe) - finansowanie wewnętrzne</t>
  </si>
  <si>
    <t>Rada Uczelni</t>
  </si>
  <si>
    <t>Rektor rezerwa</t>
  </si>
  <si>
    <t>Szkoła Doktorska</t>
  </si>
  <si>
    <t>Zespół Spraw Niejawnych i Obronnych</t>
  </si>
  <si>
    <t>Dział Spraw Pracowniczych</t>
  </si>
  <si>
    <t>Szkoła Doktorska- stypendia</t>
  </si>
  <si>
    <t>Inspektorat BHP - wydatki stałe</t>
  </si>
  <si>
    <t>Inspektorat P.POŻ -wydatki stałe</t>
  </si>
  <si>
    <t>Dział Spraw Pracowniczych - stałe</t>
  </si>
  <si>
    <t>Odpis na ZFŚS - stałe</t>
  </si>
  <si>
    <t>Postępowania awansowe (Kolegium Naukowe) - finansowanie zewnętrzne</t>
  </si>
  <si>
    <t xml:space="preserve"> Pion  Prorektora ds. Nauczania </t>
  </si>
  <si>
    <t>Centrum Języków Obcych</t>
  </si>
  <si>
    <t>Prorektor ds. Nauczania</t>
  </si>
  <si>
    <t>Uniwersytet Trzeciego Wieku</t>
  </si>
  <si>
    <t>Uniwersyteckie Centrum Wychowania Fizycznego i Sportu</t>
  </si>
  <si>
    <t xml:space="preserve"> Pion organizacyjny Prorektor ds. Nauki i Współpracy z Zagranicą</t>
  </si>
  <si>
    <t>Archiwum Uczelni</t>
  </si>
  <si>
    <t>Centralne Laboratorium Badawcze</t>
  </si>
  <si>
    <t>Czasopismo Human Movement</t>
  </si>
  <si>
    <t>Komercjalizacja</t>
  </si>
  <si>
    <t>Kwartalnik Fizjoterapia</t>
  </si>
  <si>
    <t>Prorektor ds Nauki i Współpracy z Zagranicą</t>
  </si>
  <si>
    <t>Wydawnictwo AWF</t>
  </si>
  <si>
    <t>Biblioteka Główna i Ośrodek Informacji Naukowej</t>
  </si>
  <si>
    <t>Biblioteka Główna i Ośrodek Informacji Naukowej - koszty stałe</t>
  </si>
  <si>
    <t>Usługi badawcze i rozwojowe</t>
  </si>
  <si>
    <t>Erasmus KA 107 2019/2020</t>
  </si>
  <si>
    <t>Erasmus KA 107 2020/2021</t>
  </si>
  <si>
    <t>Erasmus KA103 2019/2020</t>
  </si>
  <si>
    <t>Erasmus PO WER 2020/2021</t>
  </si>
  <si>
    <t xml:space="preserve"> Pion organizacyjny Prorektor ds. Spraw Studenckich i Sportu Akademickiego</t>
  </si>
  <si>
    <t>Biuro Karier i Rekrutacji</t>
  </si>
  <si>
    <t>Prorektor ds. Studenckich i Sportu Akademickiego</t>
  </si>
  <si>
    <t>Samorząd Doktorantów</t>
  </si>
  <si>
    <t>Sport Masowy (wuefalia, zawody, nowe sekcje, kontrakty zagraniczne studentów)</t>
  </si>
  <si>
    <t>Studenckie Towarzystwo Naukowe</t>
  </si>
  <si>
    <t>Uczelniana Rada Samorządu Studenckiego</t>
  </si>
  <si>
    <t>Narodowa Reprezentacja Akademicka</t>
  </si>
  <si>
    <t>Stypendia dla obcokrajowców</t>
  </si>
  <si>
    <t>Rekrutacja</t>
  </si>
  <si>
    <t>Bal Sportowca</t>
  </si>
  <si>
    <t xml:space="preserve"> Pion organizacyjny Prorektor ds. Organizacyjnych i Współpracy z Otoczeniem</t>
  </si>
  <si>
    <t>Biuro Promocji Uczelni</t>
  </si>
  <si>
    <t>Centrum Doskonalenia Kadr</t>
  </si>
  <si>
    <t>Centrum Doskonalenia Kadr -Studia Podyplomowe, Kursy, Szkolenia</t>
  </si>
  <si>
    <t>Centrum Historii Uczelni</t>
  </si>
  <si>
    <t>Kalina</t>
  </si>
  <si>
    <t>Przewietrz się na Olimpijskim</t>
  </si>
  <si>
    <t>Rektorat</t>
  </si>
  <si>
    <t>Życie Akademickie</t>
  </si>
  <si>
    <t>Prorektor ds. Organizacyjnych i Współpracy z Otoczeniem</t>
  </si>
  <si>
    <t>Prorektor ds. Organizacyjnych i Współpracy z Otoczeniem - stałe</t>
  </si>
  <si>
    <t xml:space="preserve"> Pion organizacyjny Dziekana Wydziału Wychowania Fizycznego i Sportu</t>
  </si>
  <si>
    <t>Dziekan Wydziału Wychowania Fizycznego i Sportu</t>
  </si>
  <si>
    <t>Dziekanat Wydziału Wychowania Fizycznego i Sportu</t>
  </si>
  <si>
    <t>Obozy Letnie</t>
  </si>
  <si>
    <t>Obozy Zimowe</t>
  </si>
  <si>
    <t>Postępowanie awansowe- finansowanie wewnętrzne</t>
  </si>
  <si>
    <t>Pracownia Praktyk i Obozów</t>
  </si>
  <si>
    <t>Praktyki Pedagogiczne</t>
  </si>
  <si>
    <t>Specjalizacje zawodowe</t>
  </si>
  <si>
    <t>Specjalności na I stopniu</t>
  </si>
  <si>
    <t>Specjalności na II stopniu</t>
  </si>
  <si>
    <t>Zajęcia terenowe</t>
  </si>
  <si>
    <t>Zakład Biologicznych i Medycznych Podstaw Sportu</t>
  </si>
  <si>
    <t>Zakład Biomechaniki</t>
  </si>
  <si>
    <t>Zakład Biostruktury</t>
  </si>
  <si>
    <t>Zakład Dydaktyki Sportu</t>
  </si>
  <si>
    <t>Zakład Fizjologii i Biochemii</t>
  </si>
  <si>
    <t>Zakład Gimnastyki</t>
  </si>
  <si>
    <t>Zakład Komunikacji i Zarządzania</t>
  </si>
  <si>
    <t>Zakład Lekkoatletyki</t>
  </si>
  <si>
    <t>Zakład Metodyki Szkolnej Kultury Fizycznej</t>
  </si>
  <si>
    <t>Zakład Motoryczności Człowieka</t>
  </si>
  <si>
    <t>Zakład Nauk Społecznych</t>
  </si>
  <si>
    <t>Zakład Pedagogiki Kultury Fizycznej</t>
  </si>
  <si>
    <t>Zakład Pływania</t>
  </si>
  <si>
    <t>Zakład Rekreacji</t>
  </si>
  <si>
    <t>Zakład Sportu Paraolimpijskiego</t>
  </si>
  <si>
    <t>Zakład Turystyki</t>
  </si>
  <si>
    <t>Zakład Zespołowych Gier Sportowych</t>
  </si>
  <si>
    <t>Postępowanie awansowe - finansowanie zewnętrzne</t>
  </si>
  <si>
    <t xml:space="preserve"> Pion organizacyjny  Dziekana Wydziału  Fizjoterapii</t>
  </si>
  <si>
    <t>Dziekan Wydziału Fizjoterapii</t>
  </si>
  <si>
    <t>Dziekanat Wydziału Fizjoterapii</t>
  </si>
  <si>
    <t>Postępowanie awansowe - finansowanie wewnętrzne</t>
  </si>
  <si>
    <t>Zakład Biologii Człowieka</t>
  </si>
  <si>
    <t>Zakład Fizjoterapii w Chorobach Wewnętrznych</t>
  </si>
  <si>
    <t>Zakład Fizjoterapii w Dysfunkcjach Narządu Ruchu</t>
  </si>
  <si>
    <t>Zakład Fizjoterapii w Medycynie Zabiegowej i Onkologii</t>
  </si>
  <si>
    <t>Zakład Fizjoterapii w Neurologii i Pediatrii</t>
  </si>
  <si>
    <t>Zakład Kinezjologii</t>
  </si>
  <si>
    <t>Zakład Kinezyterapii</t>
  </si>
  <si>
    <t>Zakład Masażu i Fizykoterapii</t>
  </si>
  <si>
    <t>Zakład Podstaw Kosmetologii</t>
  </si>
  <si>
    <t>Zakład Terapii Zajęciowej</t>
  </si>
  <si>
    <t>Dydaktyka w służbie zdrowia</t>
  </si>
  <si>
    <t>Praktyki kliniczne</t>
  </si>
  <si>
    <t>Postępowanie awansowe -finansowanie zewnetrzne</t>
  </si>
  <si>
    <t>Festiwal Nauki</t>
  </si>
  <si>
    <t xml:space="preserve"> Pion organizacyjny Kanclerz</t>
  </si>
  <si>
    <t>Biuro Projektów i Funduszy Zewnętrznych</t>
  </si>
  <si>
    <t>Centrum Informatyczne</t>
  </si>
  <si>
    <t>Dom Studencki Olimpia</t>
  </si>
  <si>
    <t>Dom Studencki Spartakus</t>
  </si>
  <si>
    <t>Dział Eksploatacji i Wynajmu Obiektów - koszty działowe</t>
  </si>
  <si>
    <t>Dział Eksploatacji i Wynajmu Obiektów - pozostałe</t>
  </si>
  <si>
    <t>Dział Eksploatacji i Wynajmu Obiektów - sport</t>
  </si>
  <si>
    <t>Dział Eksploatacji i Wynajmu obiektów - transport</t>
  </si>
  <si>
    <t>Dział Eksploatacji i Wynajmu Obiektów - wyposażenie</t>
  </si>
  <si>
    <t>Dział Techniczny</t>
  </si>
  <si>
    <t>Kanclerz + Biuro Kanclerza</t>
  </si>
  <si>
    <t>Ośrodek Dydaktyczno-Sportowy w Olejnicy</t>
  </si>
  <si>
    <t>Przystań w Olejnicy</t>
  </si>
  <si>
    <t>Centrum Informatyczne - koszty stałe</t>
  </si>
  <si>
    <t>Dział Techniczny - wydatki stałe</t>
  </si>
  <si>
    <t>Kanclerz + Biuro Kanclerza - koszty stałe</t>
  </si>
  <si>
    <t>Ośrodek Dydaktyczno-Sportowy w Olejnicy - wydatki stałe</t>
  </si>
  <si>
    <t>Dział Eksploatacji i Wynajmu Obiektów - koszty stałe</t>
  </si>
  <si>
    <t>Kwestor + Kwestura - wydatki stałe</t>
  </si>
  <si>
    <t>Dom Studencki Olimpia -kaucje</t>
  </si>
  <si>
    <t>Dom Studencki Spartakus - kaucja</t>
  </si>
  <si>
    <t>Środki na inwestycje</t>
  </si>
  <si>
    <t>Remonty i konserwacje</t>
  </si>
  <si>
    <t>Remonty bieżące - Sieci</t>
  </si>
  <si>
    <t>Wydatki projektów finansowanych z UE</t>
  </si>
  <si>
    <t>Aktywność Seniorów to ich sprawność i zdrowie WNT-POWER.03.01.00-00-T179/18</t>
  </si>
  <si>
    <t>Erasmus+ EAC-A02-2019-SPO PHASE</t>
  </si>
  <si>
    <t>Kompetencje dzieci w zakresie stylu życia na 5 POWR.03.01.00-00-T191/18</t>
  </si>
  <si>
    <t>Młody,ale świadomy odkrywca gór POWER 03.01.00-00-u179/17-00</t>
  </si>
  <si>
    <t>Zintegrowany program kształcenia i rozwoju w AWF Wrocław POWER.3,05,00-IP.08-00-PZ1/17</t>
  </si>
  <si>
    <t>Badania Naukowe - granty zewnętrzne NCN</t>
  </si>
  <si>
    <t>Kierownik : Dr hab.Jarosław Marusiak - Wpływ treningu interwałowego o wysokiej intensywności na mechanizmy neuroplastyczności i zachowania psychomotoryczne u pacjentów z chorobą Parkinsona : badanie randomizowane z jednorocznym okresem obserwacji</t>
  </si>
  <si>
    <t xml:space="preserve">Wydatki na badania naukowe </t>
  </si>
  <si>
    <t>Kwota ogółem</t>
  </si>
  <si>
    <t>Edukacja Wojskowa Studentów w ramach Legii Akademickiej</t>
  </si>
  <si>
    <t>Fundusze Specjalne</t>
  </si>
  <si>
    <t>Fundusz Wsparcia Osób z Niepełnosprawnościami</t>
  </si>
  <si>
    <t>Zakładowy Fundusz Świadczeń  Socjalnych</t>
  </si>
  <si>
    <t>Fundusz Stypendialny</t>
  </si>
  <si>
    <t>Łącznie środki przyznane na działalność Uczelni</t>
  </si>
  <si>
    <t>Zasady przyznawania środków</t>
  </si>
  <si>
    <t>stałe</t>
  </si>
  <si>
    <t>fiananasowane ze żródeł zewnętrznych</t>
  </si>
  <si>
    <t>finansowane w całości z przychodów własnych</t>
  </si>
  <si>
    <t>pozostali dysponenci</t>
  </si>
  <si>
    <t>Uruchomienie środków</t>
  </si>
  <si>
    <t>finansowane w całości z przychodów własnych ( dla zawartych umów, rektutacja)</t>
  </si>
  <si>
    <t>Uruchamianie środków ponad określoną wysokość na wniosek skierowany do Kwestora</t>
  </si>
  <si>
    <t>Akademii Wychowania Fizycznego we Wrocławiu na rok 2022</t>
  </si>
  <si>
    <t>Kolegium Naukowe</t>
  </si>
  <si>
    <t>Inspektorat  P.POŻ.</t>
  </si>
  <si>
    <t xml:space="preserve">Inspektorat BHP </t>
  </si>
  <si>
    <t>Pełnomocnik Rektora ds.. Akredytacji i Certyfikacji</t>
  </si>
  <si>
    <t>Dział Księgowości</t>
  </si>
  <si>
    <t>Remonty - BB11 - Rektorat</t>
  </si>
  <si>
    <t>Remonty - BPBI - Biblioteka</t>
  </si>
  <si>
    <t>Remonty - BPBT - Baza</t>
  </si>
  <si>
    <t>Remonty - BPBU - Budynki przy Stadionie LA</t>
  </si>
  <si>
    <t>Remonty - BPHT - Hala Tenisowa</t>
  </si>
  <si>
    <t>Remonty - BPHW - Hala Wielofunkcyjna</t>
  </si>
  <si>
    <t>Remonty - BPKO - Kotłownia - ul. Mickiewicza</t>
  </si>
  <si>
    <t>Remonty - BPKP - Kryta Pływalnia</t>
  </si>
  <si>
    <t>Remonty - BPP1 - Pawilon Dydaktyczny P1</t>
  </si>
  <si>
    <t>Remonty - BPP2 - Pawilon Dydaktyczny P2</t>
  </si>
  <si>
    <t>Remonty - BPP3 - Pawilon Dydaktyczny P3</t>
  </si>
  <si>
    <t>Remonty - BPP4 - Pawilon Dydaktyczny P4</t>
  </si>
  <si>
    <t>Remonty - BPP5 - Pawilon Dydaktyczny P5</t>
  </si>
  <si>
    <t>Remonty - BRZA - Zameczek</t>
  </si>
  <si>
    <t>Remonty - BW25 - Witelona 25</t>
  </si>
  <si>
    <t>Remonty - BW5A - Witelona 25a</t>
  </si>
  <si>
    <t>Remonty - dostawa materiałów na potrzeby remontowe</t>
  </si>
  <si>
    <t>Remonty - DPOL - DS Olimpia</t>
  </si>
  <si>
    <t>Remonty - DPSP - Ds Spartakus</t>
  </si>
  <si>
    <t>Remonty - DPST - Stołówka DS</t>
  </si>
  <si>
    <t>Remonty - inne</t>
  </si>
  <si>
    <t>Remonty - Obiekty Inżynieryjne</t>
  </si>
  <si>
    <t>Remonty - Olejnica Ośrodek</t>
  </si>
  <si>
    <t>Remonty - Olejnica Przystań Żeglarska</t>
  </si>
  <si>
    <t>Remonty - Pola Marsowe</t>
  </si>
  <si>
    <t>Remonty - SPLA - Stadion LA</t>
  </si>
  <si>
    <t>Remonty - SPWO - WOSS</t>
  </si>
  <si>
    <t>Inwestycje</t>
  </si>
  <si>
    <t>Stypendia doktoranckie - Wydział WF i Sportu</t>
  </si>
  <si>
    <t>Studia doktoranckie - Wydział Fizjoterapii</t>
  </si>
  <si>
    <t>Zintegrowany program AWF dla rozwoju regionu ZR65- koszty pośednie</t>
  </si>
  <si>
    <t>Zintegrowany program kształcenia i rozwoju w AWF Wrocław POWER.3,05,00-IP.08-00-PZ1/17- koszty pośrednie</t>
  </si>
  <si>
    <t>Zintegrowany program rozwoju AWF ZR101 - koszty pośrednie</t>
  </si>
  <si>
    <t>Erasmus+ EAC-A02-2019-SPO PHASE- ksozty pośrednie</t>
  </si>
  <si>
    <t>G.MP0478 - M.Popowczak - Sterowanie okulomotorycznej w zadaniach zwinności rekreacyjnej u zawodników zespołowych gier sportowych</t>
  </si>
  <si>
    <t>Z.19.01 - Kawczyński Adam, dr hab. - Ćwiczenia ekscentryczne obręczy barkowej, a zmiany właściwości mechanicznych oraz morfologicznych mięśni stożka rotatorów</t>
  </si>
  <si>
    <t>Z.19.02 - Marusiak Jarosław, dr hab. - Wpływ intensywnego interwałowego wysiłku fizycznego na funkcje neurofizjologiczne mózgu, mechanizmy procesów prozapalnych i neuropsycholog. aspekty ..</t>
  </si>
  <si>
    <t>Z.19.04 - Chmura Jan, prof. dr hab. - Wpływ wysiłków o różnej intensywności na próg psychomotoryczny zmęczenia oraz skuteczność działań młodych piłkarzy nożnych</t>
  </si>
  <si>
    <t>Z.19.05 - Hebisz Rafał, dr - Rozwój i ocena wydolności fizycznej za pomocą wysiłków o zmiennej intensywności</t>
  </si>
  <si>
    <t>Z.19.06 - Murawska-Ciałowicz Eugenia, dr hab. - Skuteczność różnych form terapeutycznych i ich wpływ na plastyczność nerwową, mięśniową i naczyniową u osób po niedokrwiennym udarze......</t>
  </si>
  <si>
    <t>Z.19.08 - Stachoń Aleksandra, dr - Dystrybucja tłuszczu podskórnego jako wyznacznik poziomu sportowego zawodników</t>
  </si>
  <si>
    <t>Z.19.09 - Szafraniec Rafał, dr - Wpływ treningu siłowego w warunkach hipoksji na siłę dynamiczną kończyn dolnych oraz wytrzymałość szybkościową</t>
  </si>
  <si>
    <t>Z.19.10 - Bańkosz Ziemowit, dr - Parametry kinematyczne uderzeń topspinowych oraz ocena ich zróżnicowania w tenisie stołowym</t>
  </si>
  <si>
    <t>Z.19.11 - Wilk Iwona, dr - Zastosowanie masażu u kobiet z wysiłkowym nietrzymaniem moczu</t>
  </si>
  <si>
    <t>Z.20.02 - Szczepan Stefan, dr - Zmiany zdolności różnicowania kinestetycznego, a czas trwania i intensywność pływania</t>
  </si>
  <si>
    <t>Z.20.04 - Rudnik Daria, mgr - Porównanie profili antropometrycznych pływaków wysokiej klasy sportowej z Polski, Portugalii i Norwegii ze względu na specjalizację stylową i odmienny somatotyp populacji</t>
  </si>
  <si>
    <t>Z.21.02 - Danek Natalia, mgr - Ultrasonograficzna ocena zmęczenia mięśni szkieletowych po wysiłkach z zastosowaniem dodatkowej objętości oddechowej przestrzeni martwej (ARDSv)</t>
  </si>
  <si>
    <t>Z.21.03 - Klich Sebastian, dr - Właściwości morfologiczne i mechaniczne więzadła właściwego rzepki podczas wybranych procedur zmęczenia obwodowego kończyny dolnej</t>
  </si>
  <si>
    <t>Z.21.04 - Rubajczyk Krystian, dr - Identyfikacja zjawiska Efektu Daty Urodzenia oraz czynników oddziaływujących na sukces sportowy w polskiej piłce nożnej.</t>
  </si>
  <si>
    <t>Z.22.01 - Książek Anna, dr inż - Ocena związku pomiędzy stężeniem metabolitów witaminy D a cytokin prozapalnych u sportowców</t>
  </si>
  <si>
    <t>Z.22.02 - Smolarek Marcin, mgr - Określenie poziomu dysbalansu motorycznego przed i po wysiłku u hokeistów na lodzie</t>
  </si>
  <si>
    <t>Badania naukowe do 5 tys. (Kolegium Naukowe) - R3.BAN</t>
  </si>
  <si>
    <t>Konferencje, staże naukowe (Kolegium Naukowe) - R3.KSN</t>
  </si>
  <si>
    <t>Korekty, tłumaczenia, publikacje (Kolegium Naukowe) - R3.KTP</t>
  </si>
  <si>
    <t>Erasmus KA 131 2021/2022</t>
  </si>
  <si>
    <t>Własny Fundusz Stypendialny</t>
  </si>
  <si>
    <t xml:space="preserve">Stypendia doktoranckie projakościowe </t>
  </si>
  <si>
    <t>Welcome do AWF</t>
  </si>
  <si>
    <t>Pozostałe</t>
  </si>
  <si>
    <t>Inne działania finansowane z darowizn i opłat konerencyjnych</t>
  </si>
  <si>
    <t>Uniwersytet Trzeciego Wieku - dotacja z Urzędu Marszałkowskiego</t>
  </si>
  <si>
    <t>Uniwersytet Trzeciego Wieku - dotacja z Urzędu Gminy</t>
  </si>
  <si>
    <t>Super WF</t>
  </si>
  <si>
    <t>G.MW3310 - M. Woźniewski - Wykorzystanie mechatronicznych kijów Nordic Walking w modelowaniu i ocenie rehabilitacji wybranych grup chorych</t>
  </si>
  <si>
    <t xml:space="preserve">              do Zarządzenia Rektora nr 94/2021</t>
  </si>
  <si>
    <t>Zbiorcze podsumowanie środków</t>
  </si>
  <si>
    <t>Grupa dysponentów</t>
  </si>
  <si>
    <t>Środki dostępne</t>
  </si>
  <si>
    <t>niezaplanowane</t>
  </si>
  <si>
    <t>Rektor</t>
  </si>
  <si>
    <t>Prorektor ds. Nauki i Współpracy z Zagranicą</t>
  </si>
  <si>
    <t>Prorektor ds. Spraw Studenckich i Sportu Akademickiego</t>
  </si>
  <si>
    <t>Wydział Wychowania Fizycznego i Sportu</t>
  </si>
  <si>
    <t>Wydział Fizjoterapii</t>
  </si>
  <si>
    <t>Kanclerz</t>
  </si>
  <si>
    <t>Podsuma</t>
  </si>
  <si>
    <t>Remonty</t>
  </si>
  <si>
    <t>Wydatki stałe - wszystkie piony</t>
  </si>
  <si>
    <t>Wydatki na badania naukowe - Rada Kolegium Naukowego</t>
  </si>
  <si>
    <t>Wydatki na badania naukowe - Prorektor ds. Nauki i Współpracy z Zagranicą</t>
  </si>
  <si>
    <t>Wydatki na badania naukowe - granty NCN i NCBiR</t>
  </si>
  <si>
    <t>Wydatki projektów finansowanych z UE - program ERASMUS - mobilność edukacyjna</t>
  </si>
  <si>
    <t>Wydatki projektów finansowanych z UE - programy operacyjne</t>
  </si>
  <si>
    <t>Wydatki - konferencje</t>
  </si>
  <si>
    <t>Wydatki projektów finansowanych z innych źródeł zewnętrznych</t>
  </si>
  <si>
    <t>Wydatki finansowane z funduszy wyodrębnionych</t>
  </si>
  <si>
    <t>Wydatki finansowane z przychodów własnych</t>
  </si>
  <si>
    <t>Audytor Wewnętrzny - RRA0</t>
  </si>
  <si>
    <t>Dział Spraw Pracowniczych - R600</t>
  </si>
  <si>
    <t>Inspektor Ochrony Danych - RRD0</t>
  </si>
  <si>
    <t>Inspektorat BHP - R900/BHP</t>
  </si>
  <si>
    <t>Inspektorat PPOŻ - R900/POŻ</t>
  </si>
  <si>
    <t>Kolegium Naukowe - R300</t>
  </si>
  <si>
    <t>Pełnomocnik Rektora ds. Akredytacji i Certyfikacji - RRE0</t>
  </si>
  <si>
    <t>Postępowania awansowe (Kolegium Naukowe) - finansowanie wewnętrzne - R300/PW</t>
  </si>
  <si>
    <t>Pracownicza Kasa Zapomogowo-Pożyczkowa AWF we Wrocławiu</t>
  </si>
  <si>
    <t>Rada Uczelni - U000</t>
  </si>
  <si>
    <t>Rektor rezerwa - R000/RE</t>
  </si>
  <si>
    <t>Szkoła Doktorska - R400</t>
  </si>
  <si>
    <t>Zespół Spraw Niejawnych i Obronnych - R800</t>
  </si>
  <si>
    <t>RAZEM</t>
  </si>
  <si>
    <t>Centrum Języków Obcych - P110</t>
  </si>
  <si>
    <t>Prorektor ds. Nauczania - P100</t>
  </si>
  <si>
    <t>Uniwersytet Trzeciego Wieku - P120</t>
  </si>
  <si>
    <t>Archiwum Uczelni - P230</t>
  </si>
  <si>
    <t>Biblioteka Główna i Ośrodek Informacji Naukowej - P210</t>
  </si>
  <si>
    <t>Centralne Laboratorium Badawcze - R240</t>
  </si>
  <si>
    <t>Czasopismo Human Movement - P220/HM</t>
  </si>
  <si>
    <t>Komercjalizacja - R240/KO</t>
  </si>
  <si>
    <t>Kwartalnik Fizjoterapia - P220/KF</t>
  </si>
  <si>
    <t>Prorektor ds Nauki i Współpracy z Zagranicą - P200</t>
  </si>
  <si>
    <t>Wydawnictwo AWF - P220</t>
  </si>
  <si>
    <t>Biuro Karier i Rekrutacji - P370</t>
  </si>
  <si>
    <t>Prorektor ds. Studenckich i Sportu Akademickiego - P300</t>
  </si>
  <si>
    <t>Samorząd Doktorantów - P330</t>
  </si>
  <si>
    <t>Sport Masowy - P360</t>
  </si>
  <si>
    <t>Studenckie Towarzystwo Naukowe - P340</t>
  </si>
  <si>
    <t>Uczelniana Rada Samorządu Studenckiego - P320</t>
  </si>
  <si>
    <t>Biuro Promocji Uczelni - P430</t>
  </si>
  <si>
    <t>Centrum Doskonalenia Kadr - P440</t>
  </si>
  <si>
    <t>Centrum Doskonalenia Kadr -Studia Podyplomowe, Kursy, Szkolenia - P440/ED</t>
  </si>
  <si>
    <t>Centrum Historii Uczelni - P431</t>
  </si>
  <si>
    <t>Kalina - P433</t>
  </si>
  <si>
    <t>Prorektor ds. Organizacyjnych i Współpracy z Otoczeniem - P400</t>
  </si>
  <si>
    <t>Rektorat - P410</t>
  </si>
  <si>
    <t>Życie Akademickie - P432</t>
  </si>
  <si>
    <t>Dziekan Wydziału Wychowania Fizycznego i Sportu - T000</t>
  </si>
  <si>
    <t>Dziekanat Wydziału Wychowania Fizycznego i Sportu - TDW0</t>
  </si>
  <si>
    <t>Obozy Letnie - TPP0/OL</t>
  </si>
  <si>
    <t>Obozy Zimowe - TPP0/OZ</t>
  </si>
  <si>
    <t>Postępowanie awansowe na wydziale WFiS- finansowanie wewnętrzne - T00/WE</t>
  </si>
  <si>
    <t>Pracownia Praktyk i Obozów - TPP0</t>
  </si>
  <si>
    <t>Praktyki Pedagogiczne - TPP0/PP</t>
  </si>
  <si>
    <t>Specjalizacje Zawodowe - TPP0/SZ</t>
  </si>
  <si>
    <t>Specjalności na I stopniu - TPP0/S1</t>
  </si>
  <si>
    <t>Specjalności na II stopniu - TPP0/S2</t>
  </si>
  <si>
    <t>Zajęcia terenowe - TPP0/ZT</t>
  </si>
  <si>
    <t>Zakład Biologicznych i Medycznych Podstaw Sportu - T010</t>
  </si>
  <si>
    <t>Zakład Biomechaniki - T030</t>
  </si>
  <si>
    <t>Zakład Biostruktury - T020</t>
  </si>
  <si>
    <t>Zakład Dydaktyki Sportu - T040</t>
  </si>
  <si>
    <t>Zakład Fizjologii i Biochemii - T050</t>
  </si>
  <si>
    <t>Zakład Gimnastyki - T060</t>
  </si>
  <si>
    <t>Zakład Komunikacji i Zarządzania - T070</t>
  </si>
  <si>
    <t>Zakład Lekkoatletyki - T080</t>
  </si>
  <si>
    <t>Zakład Metodyki Szkolnej Kultury Fizycznej - T090</t>
  </si>
  <si>
    <t>Zakład Motoryczności Człowieka - T0A0</t>
  </si>
  <si>
    <t>Zakład Nauk Społecznych - T0B0</t>
  </si>
  <si>
    <t>Zakład Pedagogiki Kultury Fizycznej - T0C0</t>
  </si>
  <si>
    <t>Zakład Pływania - T0D0</t>
  </si>
  <si>
    <t>Zakład Rekreacji - T0E0</t>
  </si>
  <si>
    <t>Zakład Sportu Paraolimpijskiego - T0F0</t>
  </si>
  <si>
    <t>Zakład Turystyki - T0G0</t>
  </si>
  <si>
    <t>Zakład Zespołowych Gier Sportowych - T0H0</t>
  </si>
  <si>
    <t>Dziekan Wydziału Fizjoterapii - F000</t>
  </si>
  <si>
    <t>Dziekanat Wydziału Fizjoterapii - FDF0</t>
  </si>
  <si>
    <t>Postępowanie awansowe na wydziale Fizjoterapii - finansowanie wewnętrzne - F000/WE</t>
  </si>
  <si>
    <t>Zakład Biologii Człowieka - F020</t>
  </si>
  <si>
    <t>Zakład Fizjoterapii w Chorobach Wewnętrznych - F060</t>
  </si>
  <si>
    <t>Zakład Fizjoterapii w Dysfunkcjach Narządu Ruchu - F070</t>
  </si>
  <si>
    <t>Zakład Fizjoterapii w Medycynie Zabiegowej i Onkologii - F090</t>
  </si>
  <si>
    <t>Zakład Fizjoterapii w Neurologii i Pediatrii - F0A0</t>
  </si>
  <si>
    <t>Zakład Kinezjologii - F010</t>
  </si>
  <si>
    <t>Zakład Kinezyterapii - F030</t>
  </si>
  <si>
    <t>Zakład Masażu i Fizykoterapii - F080</t>
  </si>
  <si>
    <t>Zakład Podstaw Kosmetologii - F040</t>
  </si>
  <si>
    <t>Zakład Terapii Zajęciowej - F050</t>
  </si>
  <si>
    <t>Biuro Kanclerza - A000</t>
  </si>
  <si>
    <t>Biuro Projektów i Funduszy Zewnętrznych - A410</t>
  </si>
  <si>
    <t>Biuro Zamówień Publicznych - A020</t>
  </si>
  <si>
    <t>Centrum Informatyczne - A420</t>
  </si>
  <si>
    <t>Dom Studencki Olimpia - DPOL</t>
  </si>
  <si>
    <t>Dom Studencki Spartakus - DPSP</t>
  </si>
  <si>
    <t>Dyrektor ds. Informatyzacji i Rozwoju Uczelni - A400</t>
  </si>
  <si>
    <t>Dział Eksploatacji i Wynajmu Obiektów - koszty działowe A660</t>
  </si>
  <si>
    <t>Dział Eksploatacji i Wynajmu Obiektów - pozostałe A660/PO</t>
  </si>
  <si>
    <t>Dział Eksploatacji i Wynajmu Obiektów - sport A660/SP</t>
  </si>
  <si>
    <t>Dział Eksploatacji i Wynajmu obiektów - transport A660/TR</t>
  </si>
  <si>
    <t>Dział Eksploatacji i Wynajmu Obiektów - wyposażenie A660/WY</t>
  </si>
  <si>
    <t>Dział Księgowości A220</t>
  </si>
  <si>
    <t>Dział Techniczny - A310</t>
  </si>
  <si>
    <t>Ośrodek Dydaktyczno-Sportowy w Olejnicy - A550</t>
  </si>
  <si>
    <t>Przystań w Olejnicy - A551</t>
  </si>
  <si>
    <t>Hala Wielofunkcyjna</t>
  </si>
  <si>
    <t>Inwestycje - Banacha 11</t>
  </si>
  <si>
    <t>Inwestycje - Hala wielofunkcyjna -modernizacja oświetlenia i nagłośnienia</t>
  </si>
  <si>
    <t>Inwestycje - Modernizacja Stadionu LA</t>
  </si>
  <si>
    <t>Inwestycje - Olejnica Ośrodek</t>
  </si>
  <si>
    <t>Inwestycje - Pola Marsowe</t>
  </si>
  <si>
    <t>Inwestycje - Witelona 25</t>
  </si>
  <si>
    <t>Modernizacja stadionu LA Witelona 25 - środki własne</t>
  </si>
  <si>
    <t>Nadbudowa oraz przebudowa obiektu budowlanego Olimpia</t>
  </si>
  <si>
    <t>Przebudowa i Modernizacja Stadionu LA przy Witelona 25</t>
  </si>
  <si>
    <t>Przebudowa terenów sportowo - rekreacyjnych -Camping-finansowane ze środków własnych</t>
  </si>
  <si>
    <t>Przebudowa terenów sportowo rekreacyjnych -Camping -Finansowane z Gminy Wrocław</t>
  </si>
  <si>
    <t>Biuro Kanclerza - koszty stałe - A000/ST</t>
  </si>
  <si>
    <t>Dydaktyka w służbie zdrowia - koszty stałe - FDS0</t>
  </si>
  <si>
    <t>Dział Eksploatacji i Wynajmu Obiektów - koszty stałe A660/ST</t>
  </si>
  <si>
    <t>Dział księgowości - koszty stałe A220/ST</t>
  </si>
  <si>
    <t>Dział Spraw Pracowniczych - stałe - R600/ST</t>
  </si>
  <si>
    <t>Dział Techniczny - koszty stałe - A310/ST</t>
  </si>
  <si>
    <t>Inspektorat BHP - wydatki stałe - R900/ST/BHP</t>
  </si>
  <si>
    <t>Inspektorat P.POŻ - wydatki stałe - R900/ST/POŻ</t>
  </si>
  <si>
    <t>Odpis na ZFŚS - stałe - R600/ZF</t>
  </si>
  <si>
    <t>Ośrodek Dydaktyczno-Sportowy w Olejnicy - wydatki stałe - A550/ST</t>
  </si>
  <si>
    <t>Praktyki kliniczne - koszty stałe - FPR0</t>
  </si>
  <si>
    <t>Prorektor ds. Organizacyjnych i Współpracy z Otoczeniem - stałe - P400/ST</t>
  </si>
  <si>
    <t>Stypendia doktoranckie - Wydział Fizjoterapii - FSD0/ST</t>
  </si>
  <si>
    <t>Stypendia doktoranckie - Wydział Wychowania Fizycznego i Sportu - TSD0/ST</t>
  </si>
  <si>
    <t>Szkoła Doktorska - koszty stałe - R400/ST</t>
  </si>
  <si>
    <t>Z.19.03 - Słowińska-Lisowska Małgorzata, prof. dr hab. - Witamina D - wolna i całkowita a zdolności wysiłkowe u sportowców</t>
  </si>
  <si>
    <t>Z.21.07 - Zwierko Michał., mgr - Analiza motorycznych i percepcyjnych uwarunkowań zwinności reakcyjnej zawodniczek i zawodników podejmujących trening siatkówki.</t>
  </si>
  <si>
    <t>G.JM2795 - J. Marusiak - Wpływ treningu interwałowego o wysokiej intensywności na mechanizmy neuroplastyczności i zachowania psychomotoryczne u pacjentów z chorobą Parkinsona</t>
  </si>
  <si>
    <t>Erasmus+ EAC-A02-2019-SPO PHASE - koszty pośrednie</t>
  </si>
  <si>
    <t>Zintegrowany program AWF dla rozwoju regionu ZR 65 - koszty pośrednie</t>
  </si>
  <si>
    <t>Zintegrowany program kształcenia w AWF - koszty pośrednie</t>
  </si>
  <si>
    <t>Konf.Usługi Rekreacyjne OUTDOOR - FITNES - WELLNES</t>
  </si>
  <si>
    <t>Konferencja dla młodych naukowców . Wieczór naukowca</t>
  </si>
  <si>
    <t>Konferencja z najnowszej historii kultury fizycznej Olejnica</t>
  </si>
  <si>
    <t>Międzynarodowe Sympozjum Pływanie i Nauka</t>
  </si>
  <si>
    <t>Pedagogika Duszy i Ciała</t>
  </si>
  <si>
    <t>Przyszłość w turystyce- turystyka w przyszłości</t>
  </si>
  <si>
    <t>Rehacare targi Duesseldorf</t>
  </si>
  <si>
    <t>Środki z darowizn i opłat konferencyjnych - pozostałe</t>
  </si>
  <si>
    <t>Dotacja z Wojew.Dolnośląskiego - Konferencja Wieczór Naukowca - T.BWUWN</t>
  </si>
  <si>
    <t>Narodowa Reprezentacja Akademicka - P.NAREAK</t>
  </si>
  <si>
    <t>NAWA Welcome to AWF</t>
  </si>
  <si>
    <t>Stypendia dla obcokrajowców - N.STYPOB</t>
  </si>
  <si>
    <t>Stypendia doktoranckie projakościowe - M.PROJAK</t>
  </si>
  <si>
    <t>Suprer WF</t>
  </si>
  <si>
    <t>Środki z pozostałych dotacji</t>
  </si>
  <si>
    <t>Uniwersytet Trzeciego Wieku - dotacja z U.G.</t>
  </si>
  <si>
    <t>Fundusz Stypendialny - dotacja</t>
  </si>
  <si>
    <t>Fundusz Wsparcia Osób Niepełnosprawnych</t>
  </si>
  <si>
    <t>Zakładowy Fundusz Świadczeń Socjalnych</t>
  </si>
  <si>
    <t>Postępowania awansowe (Kolegium Naukowe) - finansowanie zewnętrzne - R300/PZ</t>
  </si>
  <si>
    <t>Postępowanie awansowe na wydziale Fizjoterapii -finansowanie zewnętrzne - F000/ZE</t>
  </si>
  <si>
    <t>Postępowanie awansowe na wydziale WFiS- finansowanie zewnętrzne - T000/ZE</t>
  </si>
  <si>
    <t>Rekrutacja - P350</t>
  </si>
  <si>
    <t>Pozostałe środki</t>
  </si>
  <si>
    <t>Dział Domów Studenckich i Obiektów Noclegowych - wydatki działowe - A500</t>
  </si>
  <si>
    <t>010-02</t>
  </si>
  <si>
    <t>020-01</t>
  </si>
  <si>
    <t>Inne pozostałe koszty operacyjne</t>
  </si>
  <si>
    <t>761-03</t>
  </si>
  <si>
    <t>Świadczenia - ZFŚS</t>
  </si>
  <si>
    <t>830-03</t>
  </si>
  <si>
    <t>Stypendia - Fundusz Stypendialny - dotacja</t>
  </si>
  <si>
    <t>832-01</t>
  </si>
  <si>
    <t>Stypendia - Fundusz Stypendialny - inne źródła</t>
  </si>
  <si>
    <t>832-02</t>
  </si>
  <si>
    <t>Stypendia naukowe - Własny Fundusz Stypendialny</t>
  </si>
  <si>
    <t>833-03</t>
  </si>
  <si>
    <t>Świadczenia - Fundusz Wsparcia Osób Niepełnosprawnych</t>
  </si>
  <si>
    <t>834-03</t>
  </si>
  <si>
    <t>Sprzęt komputerowy i środki trwałe</t>
  </si>
  <si>
    <t>Koszty niefinansowe</t>
  </si>
  <si>
    <t>Stypendia - Fundusz Stypendialny</t>
  </si>
  <si>
    <t>plan_id</t>
  </si>
  <si>
    <t>plan_przedmiot</t>
  </si>
  <si>
    <t>dysponent_id</t>
  </si>
  <si>
    <t>dysponent</t>
  </si>
  <si>
    <t>cpv_id</t>
  </si>
  <si>
    <t>cpv_kod</t>
  </si>
  <si>
    <t>cpv_opis</t>
  </si>
  <si>
    <t>klasyf_id</t>
  </si>
  <si>
    <t>klasyf_kod</t>
  </si>
  <si>
    <t>klasyf_opis</t>
  </si>
  <si>
    <t>kwota_przyznane</t>
  </si>
  <si>
    <t>kwota_planowana</t>
  </si>
  <si>
    <t>kwota_zamowienia_otwarte</t>
  </si>
  <si>
    <t>kwota_zamowienia_rozliczone</t>
  </si>
  <si>
    <t>kwota_przesuniecia_otwarte_minus</t>
  </si>
  <si>
    <t>kwota_przesuniecia_wykonane_minus</t>
  </si>
  <si>
    <t>kwota_przesuniecia_otwarte_plus</t>
  </si>
  <si>
    <t>kwota_przesuniecia_wykonane_plus</t>
  </si>
  <si>
    <t>plan_uwagi</t>
  </si>
  <si>
    <t>Tonery i atramenty do drukarek</t>
  </si>
  <si>
    <t>A0001</t>
  </si>
  <si>
    <t>Dostawa materiałów eksploatacyjnych do drukarek</t>
  </si>
  <si>
    <t>Serwis drukarek</t>
  </si>
  <si>
    <t>A0002</t>
  </si>
  <si>
    <t>Usługa serwisu urządzeń drukujących i kopiujących</t>
  </si>
  <si>
    <t>Drukarki i urządzenia drukujące</t>
  </si>
  <si>
    <t>A0019</t>
  </si>
  <si>
    <t>Dostawa urządzeń drukujących - w trybie umowy z firmą zewn. za zero złotych</t>
  </si>
  <si>
    <t>Delegacje krajowe</t>
  </si>
  <si>
    <t>A0004</t>
  </si>
  <si>
    <t>Delegacje krajowe i inne opłaty związane z delegacją kraj.</t>
  </si>
  <si>
    <t>Prenumerata czasopism w wersji papierowej i elektronicznej dla jednostek Uczelni.</t>
  </si>
  <si>
    <t>B0003</t>
  </si>
  <si>
    <t>Dostawa czasopism</t>
  </si>
  <si>
    <t>Prenumerata czasopism dla innych jednostek Uczelni (Rektor, Kwestor, Dział Promocji), które nie są ewidencjonowane w bibliotece na rok 2023.</t>
  </si>
  <si>
    <t>Baza danych Ebsco na rok 2022.</t>
  </si>
  <si>
    <t>C0045</t>
  </si>
  <si>
    <t>Usługi w zakresie oprogramowania</t>
  </si>
  <si>
    <t>Baza specjalistyczna na platformie Ebsco. Kupowana w systemie konsorcyjnym. Współfinansowana przez MEiN. Kontynuacja zamówienia zapewniająca dostęp do zasobu elektronicznego naukowych baz danych (również archiwalnych).&lt;br&gt;Wysokość opłaty szacunkowa, uzależniona od wysokości kursu dolara.</t>
  </si>
  <si>
    <t>Umowa nr 162 / 2021&lt;br&gt;Baza specjalistyczna GBL (Głównej Biblioteki lekarskiej)</t>
  </si>
  <si>
    <t>Polska Bibliografia Lekarska. Baza specjalistyczna, bibliograficzna.&lt;br&gt;Kontynuacja prenumeraty.&lt;br&gt;Umowa podpisywana za rok bieżący (2022)</t>
  </si>
  <si>
    <t>Umowa nr 190 / 2021&lt;br&gt;Dostawa czasopism. Prenumerata czasopism i wydawnictw ciągłych.</t>
  </si>
  <si>
    <t>Prenumerata czasopism z dostawą. Zapewnienie ciągłości gromadzenia wydawnictw ciągłych.&lt;br&gt;Na rok 2023.</t>
  </si>
  <si>
    <t>Dostęp do wersji elektronicznych publikacji</t>
  </si>
  <si>
    <t>Dostęp do wersji elektronicznych książek (Libra.Ibuk). Na rok 2023</t>
  </si>
  <si>
    <t>Materiały biurowe</t>
  </si>
  <si>
    <t>B0002</t>
  </si>
  <si>
    <t>Dostawa sprzętu i artykułów biurowych - lista towarów</t>
  </si>
  <si>
    <t>A0007</t>
  </si>
  <si>
    <t>Usługi restauracyjne - działania reprezentacyjne programu Erasmus</t>
  </si>
  <si>
    <t>C0032</t>
  </si>
  <si>
    <t>Usługi restauracyjne i dotyczące podawania posiłków</t>
  </si>
  <si>
    <t>Umowy PGNiG&lt;br&gt;Gaz Ziemny</t>
  </si>
  <si>
    <t>B0009</t>
  </si>
  <si>
    <t>Dostawa gazu ziemnego</t>
  </si>
  <si>
    <t>Umowa nr 60/2021&lt;br&gt;Olej opałowy</t>
  </si>
  <si>
    <t>B0011</t>
  </si>
  <si>
    <t>Dostawa oleju opałowego</t>
  </si>
  <si>
    <t>do 09-06-2022</t>
  </si>
  <si>
    <t>Umowy Tauron&lt;br&gt;Energia elektryczna</t>
  </si>
  <si>
    <t>B0013</t>
  </si>
  <si>
    <t>Dostawa energii elektrycznej</t>
  </si>
  <si>
    <t>Zestawy do ćwiczeń z udzielania pierwszej pomocy , torby medyczne z wyposażeniem,&lt;br&gt;zestawy fantomów itp.</t>
  </si>
  <si>
    <t>B0022</t>
  </si>
  <si>
    <t>Dostawa aparatury i urządzeń medycznych</t>
  </si>
  <si>
    <t>poz. 9, 10, 11, 12, 13, 14, 15, 16, 17 - kwota pozostała do dyspozycji po zrealizowaniu zamówienia w roku 2019 (oszczędność)</t>
  </si>
  <si>
    <t>Koszt realizacji kursu Trener UEFA C</t>
  </si>
  <si>
    <t>C0016</t>
  </si>
  <si>
    <t>Usługi szkoleniowe</t>
  </si>
  <si>
    <t>poz. 26</t>
  </si>
  <si>
    <t>Koszt realizacji kursu Trener UEFA C, koszt egzaminu</t>
  </si>
  <si>
    <t>poz. 27</t>
  </si>
  <si>
    <t>Szkolenie Kinematic taping wraz z egzaminem certyfikującym, 4 edycje</t>
  </si>
  <si>
    <t>poz. 19</t>
  </si>
  <si>
    <t>Zakup kozetek do szkoleń z terapii manualnej 6 szt.</t>
  </si>
  <si>
    <t>poz. 21</t>
  </si>
  <si>
    <t>Zakup modeli anatomicznych budowy człowieka do szkoleń z terapii manualnej 1 zestaw</t>
  </si>
  <si>
    <t>poz. 22</t>
  </si>
  <si>
    <t>Taksówki dla przyjeżdżających</t>
  </si>
  <si>
    <t>C0035</t>
  </si>
  <si>
    <t>Usługi w zakresie transportu drogowego</t>
  </si>
  <si>
    <t>Zakup mat treningowych do szkoleń z terapii manualnej 24 szt.</t>
  </si>
  <si>
    <t>B0001</t>
  </si>
  <si>
    <t>Dostawa artykułów i sprzętu sportowego i rekreacyjnego</t>
  </si>
  <si>
    <t>poz.23</t>
  </si>
  <si>
    <t>Usługi cateringowe</t>
  </si>
  <si>
    <t>C0033</t>
  </si>
  <si>
    <t>Napoje</t>
  </si>
  <si>
    <t>B0035</t>
  </si>
  <si>
    <t>Dostawa wody mineralnej i innych napoi</t>
  </si>
  <si>
    <t>Organizacja imprez</t>
  </si>
  <si>
    <t>C0059</t>
  </si>
  <si>
    <t>Usługi w zakresie organizacji imprez</t>
  </si>
  <si>
    <t>Druk</t>
  </si>
  <si>
    <t>C0017</t>
  </si>
  <si>
    <t>Usługi drukowania i powiązane</t>
  </si>
  <si>
    <t>Zakup aparatury komputerowej do oceny postawy ciała</t>
  </si>
  <si>
    <t>B0024</t>
  </si>
  <si>
    <t>Dostawa materiałów, aparatury i urządzeń badawczych</t>
  </si>
  <si>
    <t>poz. 24</t>
  </si>
  <si>
    <t>Realizacja kursu Sędzia piłki nożnej oraz koszt egzaminów - fv -</t>
  </si>
  <si>
    <t>poz. 28</t>
  </si>
  <si>
    <t>Zastawy do kursu trenerskiego i sędziowskiego</t>
  </si>
  <si>
    <t>poz. 31 kwota pozostała do dyspozycji po zrealizowaniu zamówienia w 2019 r.</t>
  </si>
  <si>
    <t>Szkolenia i kursy dla kadry administracyjnej, studia podyplomowe</t>
  </si>
  <si>
    <t>poz.33, cz.1</t>
  </si>
  <si>
    <t>Szkolenia i kursy dla kadry dydaktycznej z zakresu fizjoterapii</t>
  </si>
  <si>
    <t>poz. 34</t>
  </si>
  <si>
    <t>Zajęcia z języka angielskiego dla kadry zarządzającej</t>
  </si>
  <si>
    <t>poz. 35</t>
  </si>
  <si>
    <t>Koszty dojazdów uczestników szkoleń z zakresu fizjoterapii</t>
  </si>
  <si>
    <t>poz. 36</t>
  </si>
  <si>
    <t>System Antyplagiatowy&lt;br&gt;&lt;br&gt;Umowa w trakcie podpisywania</t>
  </si>
  <si>
    <t>B0064</t>
  </si>
  <si>
    <t>Dostawa oprogramowania</t>
  </si>
  <si>
    <t>Umowa w trakcie podpisywania</t>
  </si>
  <si>
    <t>Umowa nr 75/2021 do czerwca 2022 &lt;br&gt;&lt;br&gt;Pakiet oprogramowania bibliotecznego&lt;br&gt;Aleph</t>
  </si>
  <si>
    <t>Aleph&lt;br&gt;&lt;br&gt;Zgodnie z umową nr 75/2021 do czerwca 2022</t>
  </si>
  <si>
    <t>Koszty noclegów uczestników szkoleń z zakresu fizjoterapii</t>
  </si>
  <si>
    <t>poz. 37</t>
  </si>
  <si>
    <t>System dostępu do zasobów bibliotecznych. Roczna opłata serwisowa do licencji ALEPH</t>
  </si>
  <si>
    <t>poz. 42</t>
  </si>
  <si>
    <t>poz. 45, poz. 46</t>
  </si>
  <si>
    <t>B0062</t>
  </si>
  <si>
    <t>Dostawa serwerów i macierzy dyskowych</t>
  </si>
  <si>
    <t>poz. 48</t>
  </si>
  <si>
    <t>Supprt do systemu rekrutacji - utrzymanie, dostęp do aktualizacji, serwis i poprawki oprogramowania</t>
  </si>
  <si>
    <t>poz. 47</t>
  </si>
  <si>
    <t>Umowa AWF 18/2021(do 1.03.2022)&lt;br&gt;Usługi ochroniarskie</t>
  </si>
  <si>
    <t>C0054</t>
  </si>
  <si>
    <t>Usługi ochrony bezpośredniej</t>
  </si>
  <si>
    <t>Paliwa</t>
  </si>
  <si>
    <t>B0008</t>
  </si>
  <si>
    <t>Dostawa paliw</t>
  </si>
  <si>
    <t>postępowanie w m-cu 11.2021</t>
  </si>
  <si>
    <t>Umowa AWF 69/2021 (do 30.06.2022)&lt;br&gt;Środki czystości</t>
  </si>
  <si>
    <t>B0026</t>
  </si>
  <si>
    <t>Dostawa środków czystości i dezynfekcyjnych, produktów z tworzyw sztucznych, sprzętu gospodarczego - lista towarów</t>
  </si>
  <si>
    <t>bez DSów i Olejnicy</t>
  </si>
  <si>
    <t>Ryczałty samochodowe</t>
  </si>
  <si>
    <t>Vat-0%</t>
  </si>
  <si>
    <t>Szkolenia - kompetencje komunikacyjne i przedsiębiorcze I,II,III edycja</t>
  </si>
  <si>
    <t>poz. 3</t>
  </si>
  <si>
    <t>poz.5</t>
  </si>
  <si>
    <t>Stypendia naukowe dla 7 doktorantów</t>
  </si>
  <si>
    <t>poz. 23</t>
  </si>
  <si>
    <t>Support do licencji na system multiportalowy. Roczna opłata serwisowa.</t>
  </si>
  <si>
    <t>poz. 30, poz.31, poz.34, poz.35</t>
  </si>
  <si>
    <t>Support do systemu dziekanatowego - utrzymanie, dostęp do aktualizacji, wsparcie serwisowe</t>
  </si>
  <si>
    <t>poz. 36, poz. 32</t>
  </si>
  <si>
    <t>Konserwacja urządzeń telekomunikacyjnych</t>
  </si>
  <si>
    <t>C0041</t>
  </si>
  <si>
    <t>Usługi w zakresie napraw i konserwacji i podobne usługi dotyczące komputerów osobistych, sprzętu biurowego, sprzętu telekomunikacyjnego i audiowizualnego</t>
  </si>
  <si>
    <t>Umowa AWF157/2021&lt;br&gt;Ubezpieczenie</t>
  </si>
  <si>
    <t>C0021</t>
  </si>
  <si>
    <t>Ubezpieczenia różne</t>
  </si>
  <si>
    <t>Umowa od 01-10-2021 do 30.09.2023, vat nie dotyczy</t>
  </si>
  <si>
    <t>C0050</t>
  </si>
  <si>
    <t>Opłaty i podatki urzędowe</t>
  </si>
  <si>
    <t>Usługi związane z odpadami</t>
  </si>
  <si>
    <t>C0029</t>
  </si>
  <si>
    <t>Wywóz nieczystości stałych</t>
  </si>
  <si>
    <t>deklaracja Gmina Wrocław, vat nie dotyczy, bez DSów i Olejnicy</t>
  </si>
  <si>
    <t>Umowy AWF102,103,104,105/2021 (do 31.08.2022)&lt;br&gt;Usługa sprzątania wewnątrz budynków</t>
  </si>
  <si>
    <t>C0030</t>
  </si>
  <si>
    <t>Usługi sprzątania pow. wewn. budynków i powierzchni zewnętrzn.</t>
  </si>
  <si>
    <t>Usługi sprzątania terenów zewnętrznych</t>
  </si>
  <si>
    <t>dotyczy MCS (drogi wspólne)</t>
  </si>
  <si>
    <t>Opłaty RTV</t>
  </si>
  <si>
    <t>A0006</t>
  </si>
  <si>
    <t>Podatki od nieruchomości, środków transportu, opłaty za zajęcie pasa drogowego, opłaty rejestracyjne, itp.</t>
  </si>
  <si>
    <t>abonament RTV, vat nie dotyczy</t>
  </si>
  <si>
    <t>Umowa AWF 38/202&lt;br&gt;Usługa prania</t>
  </si>
  <si>
    <t>C0067</t>
  </si>
  <si>
    <t>Usługi prania i czyszczenia na sucho</t>
  </si>
  <si>
    <t>bez Olejnicy</t>
  </si>
  <si>
    <t>Umowa 1A/2018&lt;br&gt;Usługi utylizacji odpadów</t>
  </si>
  <si>
    <t>C0025</t>
  </si>
  <si>
    <t>Usługi utylizacji odpadów</t>
  </si>
  <si>
    <t>czas nieokreślony</t>
  </si>
  <si>
    <t>Support Microsoft i Linux&lt;br&gt;&lt;br&gt;Microsoft + Linux + Proxmox</t>
  </si>
  <si>
    <t>Aktualizacja na serwery&lt;br&gt;&lt;br&gt;Włącznie z aktualizacją NOD32</t>
  </si>
  <si>
    <t>Licencja aplikacji prawniczych&lt;br&gt;&lt;br&gt;Umowa w trakcie podpisywania</t>
  </si>
  <si>
    <t>Licencja na Statistica&lt;br&gt;&lt;br&gt;Szacowanie na podstawie umowy z 2021</t>
  </si>
  <si>
    <t>Szacowanie na podstawie umowy z 2021</t>
  </si>
  <si>
    <t>Umowa nr 6948/NC/19&lt;br&gt;&lt;br&gt;BIP i strona główna uczelni.</t>
  </si>
  <si>
    <t>Domeny&lt;br&gt;+BIP zgodnie z umową nr 6948/NC/19</t>
  </si>
  <si>
    <t>Umowa AWF nr 64/2020&lt;br&gt;&lt;br&gt;AVI System&lt;br&gt;Naprawa i konserwacja komputerowych urządzeń peryferyjnych&lt;br&gt;Obsługa urządzeń drukujących</t>
  </si>
  <si>
    <t>C0009</t>
  </si>
  <si>
    <t>Naprawa i konserwacja maszyn i urządzeń</t>
  </si>
  <si>
    <t>AVI System&lt;br&gt;Zgodnie z umową AWF nr 64/2020</t>
  </si>
  <si>
    <t>Umowa AWF nr 211/2018&lt;br&gt;&lt;br&gt;Dostęp do internetu-Olejnica&lt;br&gt;&lt;br&gt;PH Gumiś</t>
  </si>
  <si>
    <t>C0066</t>
  </si>
  <si>
    <t>Usługi telefoniczne i przesyłu danych</t>
  </si>
  <si>
    <t>PH Gumiś&lt;br&gt;Zgodnie z umową AWF nr 211/2018</t>
  </si>
  <si>
    <t>Licencje na oprogramowanie do videokonferencji&lt;br&gt;&lt;br&gt;Cisco Webex, ZOOM - na podstawie 2021</t>
  </si>
  <si>
    <t>Cisco Webex, ZOOM - na podstawie 2021</t>
  </si>
  <si>
    <t>Umowa nr 40/2021&lt;br&gt;&lt;br&gt;Oprogramowanie do systemu elektronizacji zamówień publicznych&lt;br&gt;&lt;br&gt;Platforma zakupowa - Open Nexus,</t>
  </si>
  <si>
    <t>Platforma zakupowa - Open Nexus, zgodnie z umową nr 40/2021</t>
  </si>
  <si>
    <t>Usługi w zakresie wsparcia systemu&lt;br&gt;&lt;br&gt;Na podstawie szacowania</t>
  </si>
  <si>
    <t>System do głosowań</t>
  </si>
  <si>
    <t>Umowa nr BBK-211-37748&lt;br&gt;&lt;br&gt;Usługi przesyłania krótkich komunikatów tekstowych (SMS),</t>
  </si>
  <si>
    <t>Zgodnie z umową nr BBK-211-37748</t>
  </si>
  <si>
    <t>Umowa z KIR z 20.05.2020&lt;br&gt;&lt;br&gt;Usługi przetwarzania transakcji finansowych i usługi izb rozrachunkowych&lt;br&gt;&lt;br&gt;Płatności online</t>
  </si>
  <si>
    <t>C0044</t>
  </si>
  <si>
    <t>Płatności online&lt;br&gt;Zgodnie z umową z KIR z 20.05.2020</t>
  </si>
  <si>
    <t>Sprzęt komputerowy i urządzenia peryferyjne</t>
  </si>
  <si>
    <t>B0028</t>
  </si>
  <si>
    <t>Dostawa sprzętu komputerowego</t>
  </si>
  <si>
    <t>potrzeba zakupu 3 zestawów komputerowych - 25 000</t>
  </si>
  <si>
    <t>Materiały eksploatacyjne&lt;br&gt;(za wyjątkiem tonerów i atramentów)</t>
  </si>
  <si>
    <t>Płyty CD i DVD itp.</t>
  </si>
  <si>
    <t>Konferencje</t>
  </si>
  <si>
    <t>Różne drobne oraz kabel i złączki na bieżące potrzeby</t>
  </si>
  <si>
    <t>B0060</t>
  </si>
  <si>
    <t>Dostawa materiałów sieci teleinformatycznych</t>
  </si>
  <si>
    <t>Sieci - potrzebna kwota 10 000</t>
  </si>
  <si>
    <t>umowa nr 7/2021 - Usługi kurierskie i pocztowe dot. listów i paczek oraz transport przesyłek pocztowych</t>
  </si>
  <si>
    <t>C0052</t>
  </si>
  <si>
    <t>Usługi kurierskie</t>
  </si>
  <si>
    <t>Usługa realizowana zgodnie z umową nr 7/2021. Okres trwania umowy 1.02.2021-31.01.2023. Kwota całkowita umowy: 111 745,32 zł brutto, na rok 2022 - 55 872,66 zł brutto. Usługa pocztowa oraz kurierska zwolniona z podatku VAT, transport oraz usługi kurierskie - 23% VAT. Usługa rozliczana miesięcznie na podstawie faktury.</t>
  </si>
  <si>
    <t>Naprawy</t>
  </si>
  <si>
    <t>Usługi w zakresie napraw i konserwacji komputerów głównych</t>
  </si>
  <si>
    <t>Stypendia dla obcokrajowców - program stypendialny NAWA I-XII 2022</t>
  </si>
  <si>
    <t>Materiały biurowe, tonery i atramenty do drukarek, materiały komputerowe</t>
  </si>
  <si>
    <t>Fundusz osobowy - wynagrodzenia</t>
  </si>
  <si>
    <t>A0008</t>
  </si>
  <si>
    <t>Fundusz osobowy - składki ZUS</t>
  </si>
  <si>
    <t>A0009</t>
  </si>
  <si>
    <t>Wydruk ulotek i materiałów rekrutacyjnych, wrocławska mapa akademicka</t>
  </si>
  <si>
    <t>woda 0,5 l</t>
  </si>
  <si>
    <t>Stoisko na Salonie Maturzystów Perspektywy edycja wiosna o jesień 2022</t>
  </si>
  <si>
    <t>C0060</t>
  </si>
  <si>
    <t>Usługi reklamowe i marketingowe</t>
  </si>
  <si>
    <t>Promocja oferty edukacyjnej</t>
  </si>
  <si>
    <t>Szkolenia pracowników</t>
  </si>
  <si>
    <t>Stawka VAT zwolniony</t>
  </si>
  <si>
    <t>Meble włącznie z biurowymi, wyposażenie, urządzenia domowe z wyłączeniem oświetlenia i środki czyszczące</t>
  </si>
  <si>
    <t>B0039</t>
  </si>
  <si>
    <t>Dostawa mebli i części do nich</t>
  </si>
  <si>
    <t>Pieczątki dla Komisji Rekrutacyjnej</t>
  </si>
  <si>
    <t>B0006</t>
  </si>
  <si>
    <t>Dostawa pieczątek z napisami, wizytówek, itp.</t>
  </si>
  <si>
    <t>Projekty graficzne materiałów promocyjnych</t>
  </si>
  <si>
    <t>C0061</t>
  </si>
  <si>
    <t>Usługi projektów graficznych</t>
  </si>
  <si>
    <t>Artykuły jednorazowe dla kandydatów (rękawiczki, maski itp)</t>
  </si>
  <si>
    <t>B0020</t>
  </si>
  <si>
    <t>Dostawa odzieży ochronnej i zabezpieczającej oraz bhp</t>
  </si>
  <si>
    <t>Art 200a&lt;br&gt;100% dotacji za 2022rok</t>
  </si>
  <si>
    <t>stypendium- (od stycznia do grudnia 2022 roku) - Szkoła Doktorska</t>
  </si>
  <si>
    <t>stypendia na cały 2022 rok</t>
  </si>
  <si>
    <t>Usługi telefonii komórkowej</t>
  </si>
  <si>
    <t>w trakcie postępowania</t>
  </si>
  <si>
    <t>Umowa AWF 161/2021&lt;br&gt;Usługi telefonii stacjonarnej</t>
  </si>
  <si>
    <t>Umowa do 30.09.2023</t>
  </si>
  <si>
    <t>Umowy MPWiK&lt;br&gt;Woda i odprowadzenie ścieków</t>
  </si>
  <si>
    <t>B0041</t>
  </si>
  <si>
    <t>Dostawa wody i odprowadzanie ścieków</t>
  </si>
  <si>
    <t>Serweis kotłowni</t>
  </si>
  <si>
    <t>C0002</t>
  </si>
  <si>
    <t>Konserwacja, serwis i naprawa kotłowni olejowych i gazowych</t>
  </si>
  <si>
    <t>Serwis wentylacji</t>
  </si>
  <si>
    <t>C0001</t>
  </si>
  <si>
    <t>Konserwacja, serwis i naprawa central wentylacyjnych oraz klimatyzatorów</t>
  </si>
  <si>
    <t>Serwis klimatyzacji</t>
  </si>
  <si>
    <t>Serwis instalacji gazowych</t>
  </si>
  <si>
    <t>C0039</t>
  </si>
  <si>
    <t>Przegląd instalacji gazowej</t>
  </si>
  <si>
    <t>Serwis dźwigów</t>
  </si>
  <si>
    <t>C0014</t>
  </si>
  <si>
    <t>Konserwacja, serwis i naprawa dźwigów</t>
  </si>
  <si>
    <t>Usługi kominiarskie</t>
  </si>
  <si>
    <t>C0038</t>
  </si>
  <si>
    <t>Usługi kominiarskie i przeglądy</t>
  </si>
  <si>
    <t>Urząd Dozoru Technicznego</t>
  </si>
  <si>
    <t>C0051</t>
  </si>
  <si>
    <t>Usługi dozoru technicznego</t>
  </si>
  <si>
    <t>Materiały biurowe&lt;br&gt;Wyroby biurowe, papier do drukowania, papier kserograficzny, spinacze do papieru, koperty, papier ciągły do drukarek komputerowych</t>
  </si>
  <si>
    <t>Obsługa ratownicza WOPR&lt;br&gt;Służby ratownicze</t>
  </si>
  <si>
    <t>C0053</t>
  </si>
  <si>
    <t>Usługi ratownicze</t>
  </si>
  <si>
    <t>Analiza danych</t>
  </si>
  <si>
    <t>C0046</t>
  </si>
  <si>
    <t>Usługi analizy danych</t>
  </si>
  <si>
    <t>Wypożyczenie kajaków z wyposażeniem</t>
  </si>
  <si>
    <t>C0037</t>
  </si>
  <si>
    <t>Wynajem maszyn i pojazdów specjalistycznych wraz z obsługą</t>
  </si>
  <si>
    <t>Odczynniki do analizatorów biochemicznych&lt;br&gt;Odczynniki chemiczne</t>
  </si>
  <si>
    <t>B0025</t>
  </si>
  <si>
    <t>Dostawa odczynników laboratoryjnych, chemicznych, itp.</t>
  </si>
  <si>
    <t>Grupa Zakupowa Energii</t>
  </si>
  <si>
    <t>Rakietki do badmintona</t>
  </si>
  <si>
    <t>Opłata za korzystanie ze środowiska</t>
  </si>
  <si>
    <t>Uniform do ćwiczeń Tai Chi&lt;br&gt;Odzież sportowa</t>
  </si>
  <si>
    <t>Koce do jogi</t>
  </si>
  <si>
    <t>Fundusz osobowy - wynagrodzenia - połączono z bezosobowym</t>
  </si>
  <si>
    <t>strój do jogi</t>
  </si>
  <si>
    <t>Piłki Bosu</t>
  </si>
  <si>
    <t>Opłata za zajęcie pasa drodowego</t>
  </si>
  <si>
    <t>Fundusz osobowy połączony z bezosobowym - składki ZUS</t>
  </si>
  <si>
    <t>Skakanki</t>
  </si>
  <si>
    <t>Ciężarki do Nordic Walking</t>
  </si>
  <si>
    <t>Artykuły spożywcze&lt;br&gt;Różne produkty spożywcze</t>
  </si>
  <si>
    <t>B0034</t>
  </si>
  <si>
    <t>Dostawa produktów spożywczych</t>
  </si>
  <si>
    <t>Puchary, statuetki - nagrody&lt;br&gt;Prezenty i nagrody</t>
  </si>
  <si>
    <t>Zakup gwizdków oraz lampek czołowych turystycznych - KT 240</t>
  </si>
  <si>
    <t>Usługa wynajmu autokaru - KT 13200</t>
  </si>
  <si>
    <t>C0036</t>
  </si>
  <si>
    <t>Wynajem pojazdów wraz z kierowcą</t>
  </si>
  <si>
    <t>Usługa przewodnicka - KT 6000</t>
  </si>
  <si>
    <t>C0064</t>
  </si>
  <si>
    <t>Usługi świadczone przez przewodników turystycznych</t>
  </si>
  <si>
    <t>przewodnicy rozliczają się rachunkami. Wg informacji nie przekraczają progu dochodu objętego VAT</t>
  </si>
  <si>
    <t>Opłata klimatyczna - KT 1056</t>
  </si>
  <si>
    <t>Usługa zakwaterowania w schronisku górskim - KT 17660</t>
  </si>
  <si>
    <t>C0031</t>
  </si>
  <si>
    <t>Hotelarskie usługi noclegowe</t>
  </si>
  <si>
    <t>Usługa hotelowa - KT 29960</t>
  </si>
  <si>
    <t>Usługa restauracyjna - KT 2800</t>
  </si>
  <si>
    <t>PK - Jednorazowe środki ochronne do zestawów</t>
  </si>
  <si>
    <t>B0023</t>
  </si>
  <si>
    <t>Dostawa materiałów medycznych</t>
  </si>
  <si>
    <t>PK - Plecaki turystyczne, pokrowce ochronne na plecak, kompas turystyczny 6po</t>
  </si>
  <si>
    <t>Książeczki, regulaminy, przewodniki, mapy - KT 372</t>
  </si>
  <si>
    <t>B0004</t>
  </si>
  <si>
    <t>Dostawa wydawnictw, książek, broszur, itp.</t>
  </si>
  <si>
    <t>Ubezpieczenie NNW dla uczestników projektu - KT 1200</t>
  </si>
  <si>
    <t>Fundusz osobowy - wynagrodzenia &lt;br&gt;Koszt realizacji szkolenia kompetencje informatyczne - dodatek do wynagrodzenia</t>
  </si>
  <si>
    <t>poz. 4</t>
  </si>
  <si>
    <t>Fundusz osobowy - składki ZUS&lt;br&gt;Koszt realizacji szkolenia kompetencje informatyczne</t>
  </si>
  <si>
    <t>Fundusz osobowy - wynagrodzenia&lt;br&gt;Koszt wynagrodzenia specjalisty ds. bilansu kompetencji</t>
  </si>
  <si>
    <t>poz. 6</t>
  </si>
  <si>
    <t>Fundusz osobowy - składki ZUS&lt;br&gt;Koszt wynagrodzenia specjalisty ds. bilansu kompetencji</t>
  </si>
  <si>
    <t>Fundusz osobowy - wynagrodzenia&lt;br&gt;Koszty opracowania programu szkoły doktorskiej - dodatki</t>
  </si>
  <si>
    <t>poz. 8</t>
  </si>
  <si>
    <t>Fundusz osobowy - składki ZUS&lt;br&gt;Koszty opracowania programu szkoły doktorskiej - dodatki</t>
  </si>
  <si>
    <t>Fundusz osobowy - wynagrodzenia&lt;br&gt;Koszt wynagrodzenia koordynatora merytorycznego szkoły doktorskiej</t>
  </si>
  <si>
    <t>poz. 9</t>
  </si>
  <si>
    <t>Fundusz osobowy - składki ZUS&lt;br&gt;Koszt wynagrodzenia koordynatora merytorycznego szkoły doktorskiej</t>
  </si>
  <si>
    <t>Fundusz osobowy - wynagrodzenia&lt;br&gt;Zatrudnienie webmastera do wdrożenia i utrzymania systemu multiportalowego Wynagrodzenie 1 etat</t>
  </si>
  <si>
    <t>Fundusz osobowy - składki ZUS&lt;br&gt;Zatrudnienie webmastera do wdrożenia i utrzymania systemu multiportalowego Wynagrodzenie 1 etat</t>
  </si>
  <si>
    <t>Fundusz osobowy - wynagrodzenia&lt;br&gt;System multiportalowy. Dodatki zadaniowe dla pracowników zaangażowanych merytorycznie we wdrożenie systemu.</t>
  </si>
  <si>
    <t>poz. 29</t>
  </si>
  <si>
    <t>Fundusz osobowy - składki ZUS&lt;br&gt;System multiportalowy. Dodatki zadaniowe dla pracowników zaangażowanych merytorycznie we wdrożenie systemu.</t>
  </si>
  <si>
    <t>Fundusz osobowy - wynagrodzenia&lt;br&gt;System dziekanatowy (dodatki zadaniowe dla pracowników zaangażowanych w prace merytoryczne związane ze wdrażaniem nowych modułów)</t>
  </si>
  <si>
    <t>poz. 33 + poz.37</t>
  </si>
  <si>
    <t>Fundusz osobowy - składki ZUS&lt;br&gt;Rozbudowa systemu dziekanatowego (dodatki zadaniowe dla pracowników zaangażowanych w prace merytoryczne związane ze wdrażaniem nowych modułów)</t>
  </si>
  <si>
    <t>poz. 33 +poz. 37</t>
  </si>
  <si>
    <t>Fundusz bezosobowy - wynagrodzenia&lt;br&gt;Koszt wynagrodzenia dla tłumaczy wystąpień zagranicznych wykładowców - dodatki do wynagrodzenia</t>
  </si>
  <si>
    <t>poz. 2</t>
  </si>
  <si>
    <t>Fundusz bezosobowy - składki ZUS&lt;br&gt;Koszt wynagrodzenia dla tłumaczy wystąpień zagranicznych wykładowców - dodatki do wynagrodzenia</t>
  </si>
  <si>
    <t>Korzystanie z ośrodków sportowych, rekreacyjno-sportowych oraz kulturalnych (bilety) - KT 14320</t>
  </si>
  <si>
    <t>B0005</t>
  </si>
  <si>
    <t>Dostawa biletów wstępu, wejściówek</t>
  </si>
  <si>
    <t>Umowa nr 41/2017 (plus aneks nr 1)&lt;br&gt;&lt;br&gt;System hotelowy Hotres&lt;br&gt;&lt;br&gt;LEMONPIXEL&lt;br&gt;Zgodnie z umową nr 41/2017 (plus aneks nr 1)</t>
  </si>
  <si>
    <t>LEMONPIXEL&lt;br&gt;Zgodnie z umową nr 41/2017 (plus aneks nr 1)</t>
  </si>
  <si>
    <t>realizacja zajęć - podologia</t>
  </si>
  <si>
    <t>poz. 1</t>
  </si>
  <si>
    <t>Fundusz osobowy - wynagrodzenia (trener personalny)</t>
  </si>
  <si>
    <t>poz. 13</t>
  </si>
  <si>
    <t>Fundusz osobowy - wynagrodzenia - pedagogika + nowa specjalność</t>
  </si>
  <si>
    <t>poz. 20 (zmiana w projekcie)</t>
  </si>
  <si>
    <t>Fundusz osobowy - wynagrodzenia&lt;br&gt;&lt;br&gt;Zadanie 2 &lt;br&gt;Zadanie 3 &lt;br&gt;Zadanie 4</t>
  </si>
  <si>
    <t>kwota brutto brutto 244000&lt;br&gt;&lt;br&gt;zad.2.poz.4,5,6&lt;br&gt;zad.3. poz.10,11&lt;br&gt;zad 4.poz.18,30</t>
  </si>
  <si>
    <t>Fundusz osobowy - składki ZUS&lt;br&gt;&lt;br&gt;Zadanie 2&lt;br&gt;Zadanie 3&lt;br&gt;Zadanie 4</t>
  </si>
  <si>
    <t>zus od 188000&lt;br&gt;&lt;br&gt;Zad.2. poz. 4,5,6,&lt;br&gt;Zad 3 poz 10,11&lt;br&gt;Zad 4 poz. 18,30</t>
  </si>
  <si>
    <t>Fundusz osobowy - wynagrodzenia (nowa specjalność zamiast gerokinezjologii)</t>
  </si>
  <si>
    <t>Udostepnienie sal dydaktycznych na potrzeby projektu</t>
  </si>
  <si>
    <t>C0055</t>
  </si>
  <si>
    <t>Usługi wynajmu lub leasingu nieruchomości innych niż mieszkalne</t>
  </si>
  <si>
    <t>poz. 38 i 39</t>
  </si>
  <si>
    <t>Fundusz osobowy - wynagrodzenia (bilans kompetencji)</t>
  </si>
  <si>
    <t>poz. 41</t>
  </si>
  <si>
    <t>Fundusz osobowy - składki ZUS bilans kompetencji</t>
  </si>
  <si>
    <t>Fundusz osobowy - wynagrodzenia (koordynator merytoryczny)</t>
  </si>
  <si>
    <t>maty, taśmy,&lt;br&gt;&lt;br&gt;Zadanie 4</t>
  </si>
  <si>
    <t>Zad.4.poz 23</t>
  </si>
  <si>
    <t>Przerwa kawowa,&lt;br&gt;kawa, herbata , woda&lt;br&gt;&lt;br&gt;Zadanie 3</t>
  </si>
  <si>
    <t>Zadanie 3 poz.16</t>
  </si>
  <si>
    <t>Usługi świadczone przez ogrody botaniczne i zoologiczne oraz rezerwaty przyrody&lt;br&gt;&lt;br&gt;Zadanie 4</t>
  </si>
  <si>
    <t>koszt zakupu biletów wstępu do Ogrodu Botanicznego w ramach wyjazdu plenerowego&lt;br&gt;&lt;br&gt;Zadd.4 poz.32</t>
  </si>
  <si>
    <t>Wynajem autobusu na wyjazd plenerowy&lt;br&gt;&lt;br&gt;Zadanie 4</t>
  </si>
  <si>
    <t>kwota na lata 2019-2022 &lt;br&gt;4160zł&lt;br&gt;&lt;br&gt;Zad.4 poz.29</t>
  </si>
  <si>
    <t>Obiad w czasie wyjazdu plenerowego&lt;br&gt;&lt;br&gt;Zadanie 4</t>
  </si>
  <si>
    <t>planowany koszt obiadu w czasie wyjazdu plenerowego w latach 2019-21 wynosi 8400 zł&lt;br&gt;Zad.4 poz.28</t>
  </si>
  <si>
    <t>13 - Koszt dojazdu dzieci do Ogrodu Roślin&lt;br&gt;Leczniczych we Wrocławiu FV,&lt;br&gt;17 - Koszt dowozu uczestników na zajęcia&lt;br&gt;ruchowe w obiektach zewnętrznych FV&lt;br&gt;Usługi transportowe (z wyłączeniem transportu odpadów),</t>
  </si>
  <si>
    <t>Realizacja zajęć edukacyjnych na miejscu- w czasie wyjazdu plenerowego , firma zewnętrzna&lt;br&gt;&lt;br&gt;Zadanie 4</t>
  </si>
  <si>
    <t>całkowity koszt w czasie trwania projektu wynosi 6000 z&lt;br&gt;&lt;br&gt;Zad.4 poz.31</t>
  </si>
  <si>
    <t>Suchy prowiant na wyjazd plenerowy&lt;br&gt;&lt;br&gt;Zadanie 4</t>
  </si>
  <si>
    <t>B0036</t>
  </si>
  <si>
    <t>Dostawa posiłków</t>
  </si>
  <si>
    <t>całkowity koszt na czas trwania projektu - 2100 zł&lt;br&gt;&lt;br&gt;Zad.4.poz.27</t>
  </si>
  <si>
    <t>ubezpieczenie uczestników w czasie wyjazdu plenerowego&lt;br&gt;&lt;br&gt;Zadanie 4</t>
  </si>
  <si>
    <t>całkowity koszt w czasie trwania projektu wynosi 840 zł&lt;br&gt;&lt;br&gt;Zad.4 poz.33</t>
  </si>
  <si>
    <t>Fundusz osobowy - wynagrodzenia pilot wycieczek</t>
  </si>
  <si>
    <t>poz. 46</t>
  </si>
  <si>
    <t>Fundusz osobowy - składki ZUS pilot wycieczek turystycznych</t>
  </si>
  <si>
    <t>wynajem busa (pilot wycieczek)</t>
  </si>
  <si>
    <t>noclegi (pilot wycieczek turystycznych)</t>
  </si>
  <si>
    <t>wyżywienie (pilot wycieczek)</t>
  </si>
  <si>
    <t>poz. 49 i 50</t>
  </si>
  <si>
    <t>Fundusz osobowy - wynagrodzenia (instruktor turystyki kwalifik.)</t>
  </si>
  <si>
    <t>poz. 51</t>
  </si>
  <si>
    <t>Fundusz osobowy - składki ZUS instruktor turystyki kwalifikowanej</t>
  </si>
  <si>
    <t>przejazdy PKP/PKS- Instruktor turystyki kwalifik</t>
  </si>
  <si>
    <t>poz. 52</t>
  </si>
  <si>
    <t>wyżywienie (instruktor turystyki kwalifik.)</t>
  </si>
  <si>
    <t>poz. 53 i 54</t>
  </si>
  <si>
    <t>noclegi (instruktor turystyki kwalifik.) nocleg w schronisku i pole namiotowe</t>
  </si>
  <si>
    <t>poz. 55 i 56</t>
  </si>
  <si>
    <t>Koszt udostępnienia sal dydaktycznych na prowadzenie zajęć i diagnoz&lt;br&gt;&lt;br&gt;Zadanie 3</t>
  </si>
  <si>
    <t>Zadanie 3 poz 25</t>
  </si>
  <si>
    <t>wynajem kajaków (instruktor turystyki kwalifik.)</t>
  </si>
  <si>
    <t>C0034</t>
  </si>
  <si>
    <t>Usługi biur podróży, podmiotów turystycznych i pomocy turystycznej</t>
  </si>
  <si>
    <t>poz. 60</t>
  </si>
  <si>
    <t>Fundusz osobowy - wynagrodzenia (instruktor surwiwalu)</t>
  </si>
  <si>
    <t>poz. 62</t>
  </si>
  <si>
    <t>noclegi pole namiotowe (instruktor survivalu)</t>
  </si>
  <si>
    <t>poz. 67</t>
  </si>
  <si>
    <t>koszt transportu uczestników - instruktor survivalu</t>
  </si>
  <si>
    <t>poz. 68</t>
  </si>
  <si>
    <t>wyżywienie (instruktor survivalu)</t>
  </si>
  <si>
    <t>poz. 69 i 70</t>
  </si>
  <si>
    <t>Fundusz osobowy - wynagrodzenia (instruktor turystyki akt.)</t>
  </si>
  <si>
    <t>poz. 71</t>
  </si>
  <si>
    <t>Fundusz osobowy - składki ZUS instruktor turystyki akt.</t>
  </si>
  <si>
    <t>koszt transportu uczestników - instruktor tur. aktywnej</t>
  </si>
  <si>
    <t>poz. 72</t>
  </si>
  <si>
    <t>wyżywienie (instruktor turystyki akt.)</t>
  </si>
  <si>
    <t>poz. 73 i 74</t>
  </si>
  <si>
    <t>wynajem quadów (instruktor turystyki aktywnej)</t>
  </si>
  <si>
    <t>poz. 75</t>
  </si>
  <si>
    <t>wynajem parku linowego (instruktor turystyki aktywnej)</t>
  </si>
  <si>
    <t>poz. 76</t>
  </si>
  <si>
    <t>wynajem paintball (instruktor turystyki aktywnej)</t>
  </si>
  <si>
    <t>poz. 77</t>
  </si>
  <si>
    <t>Fundusz osobowy - wynagrodzenia (kurs skitorowo-lawinowy)</t>
  </si>
  <si>
    <t>poz. 78</t>
  </si>
  <si>
    <t>Fundusz osobowy - składki ZUS skiturowo-lawinowe</t>
  </si>
  <si>
    <t>noclegi (skiturowo-lawinowe)</t>
  </si>
  <si>
    <t>poz. 80</t>
  </si>
  <si>
    <t>wyżywienie (skiturowo-lawinowe)</t>
  </si>
  <si>
    <t>poz. 81 i 82</t>
  </si>
  <si>
    <t>koszt przejazdu uczestników (skiturowo-lawinowy)</t>
  </si>
  <si>
    <t>poz. 83</t>
  </si>
  <si>
    <t>Fundusz osobowy - wynagrodzenia (narciarstwo zjazdowe adapt.)</t>
  </si>
  <si>
    <t>poz. 84</t>
  </si>
  <si>
    <t>Fundusz osobowy - składki ZUS (narciarstwo zjazdowe adapt.)</t>
  </si>
  <si>
    <t>noclegi (narciarstwo zjazdowe adapt.)</t>
  </si>
  <si>
    <t>poz. 85</t>
  </si>
  <si>
    <t>wyżywienie (narciarstwo zjazdowe adopt.)</t>
  </si>
  <si>
    <t>poz. 86 i 87</t>
  </si>
  <si>
    <t>koszt przejazdu uczestników - narciarstwo adaptowane</t>
  </si>
  <si>
    <t>poz. 88</t>
  </si>
  <si>
    <t>zakup karnetów (narciarstwo zjazdowe adapt.)</t>
  </si>
  <si>
    <t>poz. 89</t>
  </si>
  <si>
    <t>realizacja kursu sternik motorowodny</t>
  </si>
  <si>
    <t>poz. 90</t>
  </si>
  <si>
    <t>egazmin (sternik motorowodny)</t>
  </si>
  <si>
    <t>poz. 91</t>
  </si>
  <si>
    <t>Fundusz osobowy - wynagrodzenia (nowy kurs za przewodnik terenowy...)</t>
  </si>
  <si>
    <t>poz. 92</t>
  </si>
  <si>
    <t>Fundusz osobowy - składki ZUS (nowy kurs za przewodnik terenowy...)</t>
  </si>
  <si>
    <t>Fundusz osobowy - wynagrodzenia (operator ściany...)</t>
  </si>
  <si>
    <t>poz. 93</t>
  </si>
  <si>
    <t>Fundusz osobowy - składki ZUS (operator ściany...)</t>
  </si>
  <si>
    <t>wynajem ściany wspinaczkowej</t>
  </si>
  <si>
    <t>poz. 94</t>
  </si>
  <si>
    <t>Fundusz osobowy - wynagrodzenia (instruktor wspinaczki...)</t>
  </si>
  <si>
    <t>poz. 95</t>
  </si>
  <si>
    <t>Fundusz osobowy - składki ZUS (instruktor wspinaczki...)</t>
  </si>
  <si>
    <t>koszty przejazdu uczestników - instruktor wspinaczki skalnej</t>
  </si>
  <si>
    <t>poz. 98</t>
  </si>
  <si>
    <t>noclegi (instruktor wspinaczki skalnej)</t>
  </si>
  <si>
    <t>poz. 99</t>
  </si>
  <si>
    <t>wyżywienie (instruktor wspinaczki...)</t>
  </si>
  <si>
    <t>poz. 100 i 101</t>
  </si>
  <si>
    <t>Fundusz osobowy - wynagrodzenia (j. niemiecki)</t>
  </si>
  <si>
    <t>poz. 102</t>
  </si>
  <si>
    <t>Fundusz osobowy - wynagrodzenia (j. angielski)</t>
  </si>
  <si>
    <t>poz. 103</t>
  </si>
  <si>
    <t>wynajem obiektów</t>
  </si>
  <si>
    <t>poz. 104-107</t>
  </si>
  <si>
    <t>Fundusz osobowy - wynagrodzenia (terapia multisensoryczna)</t>
  </si>
  <si>
    <t>poz. 108</t>
  </si>
  <si>
    <t>Fundusz osobowy - składki ZUS (trapia multisensoryczna)</t>
  </si>
  <si>
    <t>realizacja szkolenia ”gerontopsychomotoryka”</t>
  </si>
  <si>
    <t>poz. 112</t>
  </si>
  <si>
    <t>Fundusz osobowy - wynagrodzenia (trener przygotowania motor.)</t>
  </si>
  <si>
    <t>poz. 113</t>
  </si>
  <si>
    <t>Fundusz osobowy - składki ZUS (trener przygotowania motor.)</t>
  </si>
  <si>
    <t>Fundusz osobowy - wynagrodzenia (instruktor gier rekreac.)</t>
  </si>
  <si>
    <t>poz. 116</t>
  </si>
  <si>
    <t>Fundusz osobowy - składki ZUS (instruktor gier rekreac.)</t>
  </si>
  <si>
    <t>Fundusz osobowy - wynagrodzenia (j. ang. kadra)</t>
  </si>
  <si>
    <t>poz. 130</t>
  </si>
  <si>
    <t>Fundusz osobowy - składki ZUS (j. ang. kadra)</t>
  </si>
  <si>
    <t>Fundusz osobowy - wynagrodzenia (szkolenie komputerowe)</t>
  </si>
  <si>
    <t>poz. 131</t>
  </si>
  <si>
    <t>Fundusz osobowy - składki ZUS (szkolenie komputerowe)</t>
  </si>
  <si>
    <t>wynajem sal - poz. 132</t>
  </si>
  <si>
    <t>poz. 132</t>
  </si>
  <si>
    <t>Fundusz osobowy - informatycy</t>
  </si>
  <si>
    <t>poz. 134</t>
  </si>
  <si>
    <t>poz. 148&lt;br&gt;&lt;br&gt;zadanie 6 zakonczone, jednak wymaga fakturowania do konca projektu</t>
  </si>
  <si>
    <t>Dostawa sprzętu i artykułów biurowych)</t>
  </si>
  <si>
    <t>pieczątki</t>
  </si>
  <si>
    <t>Konserwacja, serwis i naprawa systemów ppoż)</t>
  </si>
  <si>
    <t>C0005</t>
  </si>
  <si>
    <t>Konserwacja, serwis i naprawa systemów ppoż</t>
  </si>
  <si>
    <t>konserwacja i naprawa klimatyzatorów</t>
  </si>
  <si>
    <t>części do naprawy mebli</t>
  </si>
  <si>
    <t>Usługi w zakresie napraw i konserwacji mebli)</t>
  </si>
  <si>
    <t>C0013</t>
  </si>
  <si>
    <t>Usługi w zakresie napraw i konserwacji mebli</t>
  </si>
  <si>
    <t>naprawa kosiarki</t>
  </si>
  <si>
    <t>Różne usługi w zakresie napraw i konserwacji</t>
  </si>
  <si>
    <t>C0015</t>
  </si>
  <si>
    <t>Usługi naprawcze i konserwacyjne inne nie wymienione</t>
  </si>
  <si>
    <t>Czynności kontrolne Sanepidu</t>
  </si>
  <si>
    <t>C0056</t>
  </si>
  <si>
    <t>Usługi w zakresie ochrony zdrowia i bezpieczeństwa</t>
  </si>
  <si>
    <t>Toalety przenośne</t>
  </si>
  <si>
    <t>Usługi dezynfekcji i dezynsekcji budynków</t>
  </si>
  <si>
    <t>C0027</t>
  </si>
  <si>
    <t>Dezynsekcja, deratyzacja</t>
  </si>
  <si>
    <t>benzyna</t>
  </si>
  <si>
    <t>Sprzęt AGD</t>
  </si>
  <si>
    <t>B0031</t>
  </si>
  <si>
    <t>Dostawa sprzętu AGD, telefonów, drobnego sprzętu gospodarstwa domowego, itp.</t>
  </si>
  <si>
    <t>telewizory</t>
  </si>
  <si>
    <t>B0032</t>
  </si>
  <si>
    <t>Dostawa sprzętu RTV, dźwiękowego i wideo</t>
  </si>
  <si>
    <t>meble</t>
  </si>
  <si>
    <t>rolety</t>
  </si>
  <si>
    <t>B0038</t>
  </si>
  <si>
    <t>Dostawa rolet i żaluzji</t>
  </si>
  <si>
    <t>Pościel, wyroby włókiennicze</t>
  </si>
  <si>
    <t>B0040</t>
  </si>
  <si>
    <t>Dostawa tkanin, wyrobów włókienniczych, pościeli, itp.</t>
  </si>
  <si>
    <t>koce</t>
  </si>
  <si>
    <t>kołdry, poduszki</t>
  </si>
  <si>
    <t>materiały elektryczne</t>
  </si>
  <si>
    <t>B0015</t>
  </si>
  <si>
    <t>Dostawa materiałów elektrycznych</t>
  </si>
  <si>
    <t>dywany, maty</t>
  </si>
  <si>
    <t>Ręczne narzędzia elektromechaniczne</t>
  </si>
  <si>
    <t>B0045</t>
  </si>
  <si>
    <t>Dostawa narzędzi ogólnobudowlanych i elektronarzędzi</t>
  </si>
  <si>
    <t>C0011</t>
  </si>
  <si>
    <t>Usuwanie awarii - usługi naprawcze i konserwacyjne</t>
  </si>
  <si>
    <t>Usługi w zakresie napraw i konserwacji i podobne usługi dotyczące komputerów osobistych, sprzętu biurowego, sprzętu telekomunikacyjnego i audiowizualnego (monitoring</t>
  </si>
  <si>
    <t>artykuły i akcesoria hydrauliczne</t>
  </si>
  <si>
    <t>B0016</t>
  </si>
  <si>
    <t>Dostawa materiałów sanitarnych</t>
  </si>
  <si>
    <t>Artykuły sanitarne</t>
  </si>
  <si>
    <t>Narzędzia, zamki, klucze, zawiasy, mocowania, łańcuchy i sprężyny</t>
  </si>
  <si>
    <t>B0017</t>
  </si>
  <si>
    <t>Dostawa stali i wyrobów metalowych</t>
  </si>
  <si>
    <t>wyposażenie domowe</t>
  </si>
  <si>
    <t>Różne produkty gotowe i elementy z nimi związane</t>
  </si>
  <si>
    <t>B0051</t>
  </si>
  <si>
    <t>Dostawa materiałów dekoracyjnych</t>
  </si>
  <si>
    <t>artykuły biurowe</t>
  </si>
  <si>
    <t>paliwo</t>
  </si>
  <si>
    <t>oleje i smary</t>
  </si>
  <si>
    <t>B0012</t>
  </si>
  <si>
    <t>Dostawa olei i smarów</t>
  </si>
  <si>
    <t>stal</t>
  </si>
  <si>
    <t>drewno</t>
  </si>
  <si>
    <t>B0018</t>
  </si>
  <si>
    <t>Dostawa drewna i wyrobów drzewnych</t>
  </si>
  <si>
    <t>kleje</t>
  </si>
  <si>
    <t>B0014</t>
  </si>
  <si>
    <t>Dostawa materiałów ogólnobudowlanych</t>
  </si>
  <si>
    <t>powrozy,liny,szpagat</t>
  </si>
  <si>
    <t>farby</t>
  </si>
  <si>
    <t>Farby do malowania sprzętu wodnego przeciw porostom</t>
  </si>
  <si>
    <t>sklejka</t>
  </si>
  <si>
    <t>usługi naprawcze i konserwacyjne.</t>
  </si>
  <si>
    <t>narzędzia</t>
  </si>
  <si>
    <t>Artykuły metalowe- śruby, wkręty, gwoździe</t>
  </si>
  <si>
    <t>rozcieńczalniki</t>
  </si>
  <si>
    <t>Odzież ochrony biologicznej i chemicznej</t>
  </si>
  <si>
    <t>Środki antyseptyczne i dezynfekcyjne</t>
  </si>
  <si>
    <t>części mebli</t>
  </si>
  <si>
    <t>Sprzęt bezpieczeństwa, gaśniczy, policyjny i obronny</t>
  </si>
  <si>
    <t>B0021</t>
  </si>
  <si>
    <t>Dostawa sprzętu bezpieczeństwa, gaśniczego</t>
  </si>
  <si>
    <t>kamery</t>
  </si>
  <si>
    <t>pościel</t>
  </si>
  <si>
    <t>poduszki, kołdry</t>
  </si>
  <si>
    <t>drzwi</t>
  </si>
  <si>
    <t>artykuły hydrauliczne</t>
  </si>
  <si>
    <t>armatura sanitarna</t>
  </si>
  <si>
    <t>artykuły metalowe (śruby, gwoździe, itp. )</t>
  </si>
  <si>
    <t>do napraw uszkodzonego wyposażenia</t>
  </si>
  <si>
    <t>dorabianie kluczy</t>
  </si>
  <si>
    <t>C0010</t>
  </si>
  <si>
    <t>Usługi ślusarskie (dorabianie kluczy i inne usługi ślusarskie)</t>
  </si>
  <si>
    <t>Artykuły biurowe</t>
  </si>
  <si>
    <t>Tonery</t>
  </si>
  <si>
    <t>naprawa mebli</t>
  </si>
  <si>
    <t>różne usługi w zakresie napraw i konserwacji</t>
  </si>
  <si>
    <t>kontrola Sanepidu</t>
  </si>
  <si>
    <t>materiały elektyryczne</t>
  </si>
  <si>
    <t>Artykuły i akcesoria hydrauliczne</t>
  </si>
  <si>
    <t>Odzież ochronna i zabezpieczająca</t>
  </si>
  <si>
    <t>środki dezynfekcyjne</t>
  </si>
  <si>
    <t>telewizor</t>
  </si>
  <si>
    <t>Czesci do mebli</t>
  </si>
  <si>
    <t>poduszki i kołdry</t>
  </si>
  <si>
    <t>gwożdzie, śruby, wkręty</t>
  </si>
  <si>
    <t>Opłaty za nieobowiązkowe członkostwo&lt;br&gt;&lt;br&gt;Umowa SELS PWR (umowa będzie w grudniu 2021)</t>
  </si>
  <si>
    <t>A0013</t>
  </si>
  <si>
    <t>Opłaty członkowskie</t>
  </si>
  <si>
    <t>Umowa SELS PWR (umowa będzie w grudniu 2021)</t>
  </si>
  <si>
    <t>Opieka serwisowa oprogramowania Elektronicznej Legitymacji Studenckiej&lt;br&gt;&lt;br&gt;MAINTENANCE OPTEAM</t>
  </si>
  <si>
    <t>MAINTENANCE OPTEAM</t>
  </si>
  <si>
    <t>Dostawa materiałów eksploatacyjnych&lt;br&gt;&lt;br&gt;TAŚMY BARWIACE DO DRUKARKI LEGITYMACJI</t>
  </si>
  <si>
    <t>B0042</t>
  </si>
  <si>
    <t>Dostawa materiałów eksploatacyjnych za wyjątkiem tonerów i atramentów</t>
  </si>
  <si>
    <t>TAŚMY BARWIACE DO DRUKARKI LEGITYMACJI</t>
  </si>
  <si>
    <t>Wydruk i dostawa hologramów do elektronicznej legitymacji studenckiej&lt;br&gt;&lt;br&gt;HOLOGRAMY</t>
  </si>
  <si>
    <t>B0058</t>
  </si>
  <si>
    <t>Dostawa znaków zabezpieczających, hologramów</t>
  </si>
  <si>
    <t>HOLOGRAMY</t>
  </si>
  <si>
    <t>Blankiety elektronicznej legitymacji studenckiej&lt;br&gt;&lt;br&gt;BLANKIETY</t>
  </si>
  <si>
    <t>B0052</t>
  </si>
  <si>
    <t>Dostawa kart mikroprocesorowych, elektronicznych</t>
  </si>
  <si>
    <t>BLANKIETY</t>
  </si>
  <si>
    <t>Umowa AWF nr 119/2021 &lt;br&gt;Laboratoryjne badania wody basenowej</t>
  </si>
  <si>
    <t>C0026</t>
  </si>
  <si>
    <t>Badania jakości wód i ścieków</t>
  </si>
  <si>
    <t>27.08.2021 do 15.07.2022r.,&lt;br&gt;koszt umowy łącznie: 14.852,25 zł</t>
  </si>
  <si>
    <t>Umowa AWF nr 122/2021 &lt;br&gt;Usługa Ratownictwa Wodnego na Krytej Pływalni</t>
  </si>
  <si>
    <t>01.09.2021 do 31.08.2022r. &lt;br&gt;koszt umowy łącznie: 271.180,80 zł</t>
  </si>
  <si>
    <t>Umowa AWF nr 99/2020 &lt;br&gt;Uzdatnianie wody basenowej</t>
  </si>
  <si>
    <t>01.09.2020r - 31.08.2023r,&lt;br&gt;koszt umowy łącznie: 553.500 zł.- obsługa i konserwacja instalacji uzdatniania wody basenowej wraz z utrzymaniem w czystości niecek basenowych</t>
  </si>
  <si>
    <t>Fundusz osobowy - wynagrodzenia&lt;br&gt;Koszt opracowania programów kształcenia - dodatek do wynagrodzenia</t>
  </si>
  <si>
    <t>Fundusz osobowy - składki ZUS&lt;br&gt;Koszt opracowania programów kształcenia - dodatek do wynagrodzenia</t>
  </si>
  <si>
    <t>Fundusz osobowy - wynagrodzenia &lt;br&gt;Koszt realizacji zajęć dydaktycznych w ramach 22 specjalizacji instruktorskich</t>
  </si>
  <si>
    <t>Fundusz osobowy - składki ZUS&lt;br&gt;Koszt realizacji zajęć dydaktycznych w ramach 22 specjalizacji instruktorskich</t>
  </si>
  <si>
    <t>Fundusz osobowy - wynagrodzenia&lt;br&gt;Koszt wynagrodzenia koordynatora merytorycznego ds. Programów kształcenia, 3 osoby</t>
  </si>
  <si>
    <t>Fundusz osobowy - składki ZUS&lt;br&gt;Koszt wynagrodzenia koordynatora merytorycznego ds. Programów kształcenia, 3 osoby</t>
  </si>
  <si>
    <t>Fundusz osobowy - wynagrodzenia&lt;br&gt;Koszt opracowania programów kształcenia - przedmiot ”Pierwsza pomoc -metodyka kształcenia nauczycieli”</t>
  </si>
  <si>
    <t>poz. 7</t>
  </si>
  <si>
    <t>Fundusz osobowy - składki ZUS&lt;br&gt;Koszt opracowania programów kształcenia - przedmiot ”Pierwsza pomoc -metodyka kształcenia nauczycieli”</t>
  </si>
  <si>
    <t>Fundusz osobowy - wynagrodzenia&lt;br&gt;Koszt realizacji zajęć przygotowujących do prowadzenia zajęć edukacyjnych z udzielania pierwszej pomocy</t>
  </si>
  <si>
    <t>Fundusz osobowy - składki ZUS&lt;br&gt;Koszt realizacji zajęć przygotowujących do prowadzenia zajęć edukacyjnych z udzielania pierwszej pomocy</t>
  </si>
  <si>
    <t>Fundusz osobowy - wynagrodzenia&lt;br&gt;Koszt realizacji kursu sędziowskiego - dodatek do wynagrodzenia (2 grupy, II edycja)</t>
  </si>
  <si>
    <t>Fundusz osobowy - składki ZUS&lt;br&gt;Koszt realizacji kursu sędziowskiego - dodatek do wynagrodzenia (2 grupy, II edycja)</t>
  </si>
  <si>
    <t>Fundusz osobowy - wynagrodzenia&lt;br&gt;Realizacja bilansu kompetencji studentów, wynagrodzenie specjalistów ds. bilansu kompetencji</t>
  </si>
  <si>
    <t>poz. 32</t>
  </si>
  <si>
    <t>Fundusz osobowy - składki ZUS &lt;br&gt;Realizacja bilansu kompetencji studentów, wynagrodzenie specjalistów ds. bilansu kompetencji</t>
  </si>
  <si>
    <t>Fundusz osobowy - wynagrodzenia&lt;br&gt;System dostępu do zasobów bibliotecznych. Dodatki zadaniowe dla pracowników zaangażowanych merytorycznie we wdrożenie systemu</t>
  </si>
  <si>
    <t>poz. 44</t>
  </si>
  <si>
    <t>Fundusz osobowy - składki ZUS&lt;br&gt;System dostępu do zasobów bibliotecznych. Dodatki zadaniowe dla pracowników zaangażowanych merytorycznie we wdrożenie systemu</t>
  </si>
  <si>
    <t>Delegacje zagraniczne</t>
  </si>
  <si>
    <t>A0005</t>
  </si>
  <si>
    <t>Delegacje zagraniczne i inne opłaty związane z delegacją zagr.</t>
  </si>
  <si>
    <t>Fundusz osobowy - wynagrodzenia&lt;br&gt;System rekrutacji na studia -dodatki zadaniowe dla pracowników zaangażowanych w prace merytoryczne związane ze wdrażaniem systemu</t>
  </si>
  <si>
    <t>poz. 50</t>
  </si>
  <si>
    <t>Fundusz osobowy - składki ZUS&lt;br&gt;System rekrutacji - dodatki zadaniowe dla pracowników zaangażowanych w prace merytoryczne związane z wdrażaniem systemu</t>
  </si>
  <si>
    <t>Usługi fotograficzne</t>
  </si>
  <si>
    <t>C0062</t>
  </si>
  <si>
    <t>Projekty graficzne</t>
  </si>
  <si>
    <t>Film promocyjny</t>
  </si>
  <si>
    <t>C0065</t>
  </si>
  <si>
    <t>Produkcja filmów reklamowych, informacyjnych i innych</t>
  </si>
  <si>
    <t>Materiały Biurowe</t>
  </si>
  <si>
    <t>Materiały reklamowe, informacyjne i promocyjne</t>
  </si>
  <si>
    <t>B0007</t>
  </si>
  <si>
    <t>Dostawa materiałów reklamowych, informacyjnych i promocyjnych</t>
  </si>
  <si>
    <t>Fundusz osobowy - wynagrodzenia&lt;br&gt;Koszt realizacji warsztatów instruktora ramach 22 specjalizacji instruktorskich I edycja,</t>
  </si>
  <si>
    <t>Fundusz osobowy - składki ZUS&lt;br&gt;Koszt realizacji warsztatów instruktora ramach 22 specjalizacji instruktorskich I edycja -</t>
  </si>
  <si>
    <t>Druk materiałów informacyjno-promocyjnych</t>
  </si>
  <si>
    <t>Usługi restauracyjne</t>
  </si>
  <si>
    <t>Usługi turystyczne</t>
  </si>
  <si>
    <t>Koszt szkolenia terapia manualna, wynagrodzenie wykładowców, 2 grupy x 80,00 h/gr x 3 edycje umowa zlecenie</t>
  </si>
  <si>
    <t>poz. 20</t>
  </si>
  <si>
    <t>Produkty spożywcze</t>
  </si>
  <si>
    <t>Tłumaczenia</t>
  </si>
  <si>
    <t>C0020</t>
  </si>
  <si>
    <t>Koszt realizacji szkolenia interpersonalnego (3 grupy x 30 godz.) 3edycje - umowa zlecenie</t>
  </si>
  <si>
    <t>poz. 25</t>
  </si>
  <si>
    <t>Bilety wstepu</t>
  </si>
  <si>
    <t>C0018</t>
  </si>
  <si>
    <t>Usługi publikacji i wydawnicze</t>
  </si>
  <si>
    <t>C0019</t>
  </si>
  <si>
    <t>Usługi korektorskie</t>
  </si>
  <si>
    <t>Uzdatnianie wody basenowej i przygotowanie basenu.&lt;br&gt;Obsługa stacji wody.</t>
  </si>
  <si>
    <t>Od 10.06 do 31.08</t>
  </si>
  <si>
    <t>Usługi pralnicze i czyszczenia na sucho wraz z dezynfekcją.</t>
  </si>
  <si>
    <t>Opieka nad basenem.&lt;br&gt;Służby ratownicze.</t>
  </si>
  <si>
    <t>Monitorowanie SAP z DS Spartakus do Straży Pożarnej (umowa bezterminowa nr 99/2014- 2400 netto rocznie)</t>
  </si>
  <si>
    <t>Przegląd i konserwacja instalacji sygnalizacji alarmu pożarowego na podst. zawartej już umowy 86/2021wygasa z dniem 15VII 2022r</t>
  </si>
  <si>
    <t>Zgodnie ze złożonym zapotrzebowaniem na środki finansowe do 15 lipca 2022r.</t>
  </si>
  <si>
    <t>wynajem dźwigu wraz z obsługą</t>
  </si>
  <si>
    <t>Konserwacja podręcznego sprzętu gaśniczego: gaśnic, hydranty zewnętrzne i wewnętrzne, węże, próby ciśnieniowe. Planowane podpisanie rocznej umowy na wszystkie czynności po przeprowadzeniu zapytania ofertowego</t>
  </si>
  <si>
    <t>Aktualizacja Instrukcji Bezpieczeństwa Pożarowego. Ekspertyzy Techniczne - Stanu Ochrony Przeciwpożarowej.</t>
  </si>
  <si>
    <t>Usługi w zakresie przeglądu, konserwacji drzwi przeciwpożarowych</t>
  </si>
  <si>
    <t>Materiały eksploatacyjne (za wyjątkiem tonerów i atramentów)</t>
  </si>
  <si>
    <t>Konferencje, zawody sportowe</t>
  </si>
  <si>
    <t>A0003</t>
  </si>
  <si>
    <t>Opłaty za udział</t>
  </si>
  <si>
    <t>Odczynniki: &lt;br&gt;- do analizatora Siemens RapidLab 348&lt;br&gt;- zestawy do oznaczeń argininy&lt;br&gt;- zestawy do oznaczeń VEGF&lt;br&gt;- paski testowe Lactate Scout</t>
  </si>
  <si>
    <t>Odzież, obuwie robocze i ochronne.dla prac. zatrudnionych na stanowiskach robotniczych</t>
  </si>
  <si>
    <t>Środków ochrony indywidualnej i zbiorowej.&lt;br&gt;(maski ochronne p/pył. nauszniki, rękawice rob)</t>
  </si>
  <si>
    <t>Przewidywany dodatkowy zakup ochron indyw. po wykonaniu pomiarów czynników szkodliwych (termin wykonania badań do 31.12.2021)</t>
  </si>
  <si>
    <t>Posiłki profilaktyczne (dla 8 osób przez 104 dni w roku 2022) sposób realizacji nie został rozstrzygnięty - brak ofert</t>
  </si>
  <si>
    <t>Woda mineralna 1,5l dla pracowników w okresie letnim (zapotrzebowanie około 9-10 palet) Przewidywany wzrost kosztów zakupu z uwagi na inflację (wzrost ceny prądu, paliwa)</t>
  </si>
  <si>
    <t>Środki czystości (mydła, pasta bhp, krem do rąk)</t>
  </si>
  <si>
    <t>Wyposażenie apteczek I pomocy w środki opatrunkowe</t>
  </si>
  <si>
    <t>W roku 2021 planowanie nie było zrealizowane z uwagi na ograniczenie zajęć - brak zapotrzebowania (COVID 19)</t>
  </si>
  <si>
    <t>Herbata (zwiększono kwotę planowania z uwagi na inflację) wzrost kosztów paliwa, energii</t>
  </si>
  <si>
    <t>Ręczniki (ok. 90 osób prac. fizycznych oraz Zakłady dydaktyczne prowadzący zajęcia z k. fizycznej i fizjot. i masażu) zgodnie z Zarządzeniem Rektora 42/2004. Zwiększono wartość planowania z uwagi na inflację (wzrost kosztów paliwa, energii)</t>
  </si>
  <si>
    <t>Fundusz osobowy - wynagrodzenia na 2022</t>
  </si>
  <si>
    <t>(z kosztami pośrednimi projektów, z rekrutacją)</t>
  </si>
  <si>
    <t>Fundusz osobowy - składki ZUS na 2022</t>
  </si>
  <si>
    <t>(z skł. ZUS z kosztów pośred. projektów, z rekrutacją )</t>
  </si>
  <si>
    <t>Bieżąca obsługa medyczna pracowników umowa nr 12/2021 z dnia 01.03.2021 ważna do 28.02.2022 - planowanie za 2 m-ce</t>
  </si>
  <si>
    <t>C0070</t>
  </si>
  <si>
    <t>Usługi pracowniczych badań medycznych</t>
  </si>
  <si>
    <t>Badania lekarskie wstępne, kontrolne i okresowe pracowników w Olejnicy</t>
  </si>
  <si>
    <t>Przegląd, konserwacja, pomiary, wymiana lamp awaryjnego oświetlenia ewakuacyjnego</t>
  </si>
  <si>
    <t>Pomiary czynników środowiska pracy. Pomiary będa wykonane w przypadku stwierdzenia przekroczenia norm na podstawie dokonywanych obecnie badań - zakończenie pomiarów planowane do 31.12.2021</t>
  </si>
  <si>
    <t>C0068</t>
  </si>
  <si>
    <t>Usługi pomiaru środowiska pracy</t>
  </si>
  <si>
    <t>Ocena ryzyka zawodowego - aktualizacja po dodkonanych zmianach organizacyjnych</t>
  </si>
  <si>
    <t>C0069</t>
  </si>
  <si>
    <t>Usługi oceny ryzyka zawodowego</t>
  </si>
  <si>
    <t>dysk, rzutnik, klawiatura bezprzewodowa, &lt;br&gt;laptop, zestaw komputerowy - 2 szt. BZP monitory - 3 szt. BZP</t>
  </si>
  <si>
    <t>Naprawa i konserwacja sprzętu komputerowego, biurowego itp.</t>
  </si>
  <si>
    <t>Pieczątki z napisami</t>
  </si>
  <si>
    <t>Usługi gastronomiczne-różne</t>
  </si>
  <si>
    <t>Kawa, cukier, ciastka, mleko itp.</t>
  </si>
  <si>
    <t>Opłaty urzędowe</t>
  </si>
  <si>
    <t>PINB</t>
  </si>
  <si>
    <t>Umowy prawne</t>
  </si>
  <si>
    <t>C0048</t>
  </si>
  <si>
    <t>Usługi doradztwa prawnego</t>
  </si>
  <si>
    <t>Szkolenia</t>
  </si>
  <si>
    <t>Statystyczne opracowanie wyników przeprowadzonych badań</t>
  </si>
  <si>
    <t>Środki p. komarom i kleszczom</t>
  </si>
  <si>
    <t>odczynniki</t>
  </si>
  <si>
    <t>naprawa i konserwacja aparatury</t>
  </si>
  <si>
    <t>C0043</t>
  </si>
  <si>
    <t>Usługi w zakresie napraw i konserwacji aparatury pomiarowej, badawczej i kontrolnej</t>
  </si>
  <si>
    <t>obliczenia statystyczne</t>
  </si>
  <si>
    <t>Sprzet jednorazowy</t>
  </si>
  <si>
    <t>jednorazowa odzież ochronna</t>
  </si>
  <si>
    <t>Tłumaczenie artykułu dotyczącego wyników przeprowadzonych badań z języka polskiego na język angielski</t>
  </si>
  <si>
    <t>Korekta artykułu przetłumaczonego z jęzka polskiego na język angielski przez tłumacza</t>
  </si>
  <si>
    <t>Opłata za udział w konferencji, pobyt na konferencji (nocleg)</t>
  </si>
  <si>
    <t>Delegacje krajowe- delegacja na konferencję tematycznie związaną z badaniami</t>
  </si>
  <si>
    <t>Zakup wody mineralnej dla uczestników badań niezbędnej do przeprowadzenia terapii (na cały czas trwania terapii)</t>
  </si>
  <si>
    <t>Zestawy używane w przypadku nietrzymania moczu</t>
  </si>
  <si>
    <t>Badanie moczu i posiew na mocz dla uczestniczek badań wykonane w laboratorium</t>
  </si>
  <si>
    <t>C0071</t>
  </si>
  <si>
    <t>Laboratoryjne usługi badawcze</t>
  </si>
  <si>
    <t>Bilet roczny na komunikację miejską w celu dojazdu do przychodni i placówek medycznych gdzie będą wykonywane zabiegi masażu pacjentek</t>
  </si>
  <si>
    <t>Analizy statystyczne</t>
  </si>
  <si>
    <t>Tłumaczenia na język angielski</t>
  </si>
  <si>
    <t>Opłata za publikacje</t>
  </si>
  <si>
    <t>Delegacje na kontynuacje badań i wyjazdy związane z konferencjami</t>
  </si>
  <si>
    <t>Wyjazdy na badania i konferencje</t>
  </si>
  <si>
    <t>Usługi tłumaczenia i korekty językowej, publikacje</t>
  </si>
  <si>
    <t>Tłumaczenie, korekta</t>
  </si>
  <si>
    <t>Zakup piłek do tenisa stołowego</t>
  </si>
  <si>
    <t>Piłki do badań</t>
  </si>
  <si>
    <t>Pisaki do znakowania piłek i inne materiały biurowe</t>
  </si>
  <si>
    <t>Sprzęt do oznakowania piłek</t>
  </si>
  <si>
    <t>Druk plakatów</t>
  </si>
  <si>
    <t>Postery na konferencje</t>
  </si>
  <si>
    <t>Drukarka</t>
  </si>
  <si>
    <t>Artykuły promocyjne</t>
  </si>
  <si>
    <t>Usługi zarządzania oprogramowaniem sieciowym</t>
  </si>
  <si>
    <t>Usługi drukowania</t>
  </si>
  <si>
    <t>Umowa nr 130/2020&lt;br&gt;Usługi wydawnicze</t>
  </si>
  <si>
    <t>usługi wydawnicze świadczone przez firmę ”Termedia” (przetarg sprawa nr KZ-16/2020)</t>
  </si>
  <si>
    <t>Odczynniki laboratoryjne</t>
  </si>
  <si>
    <t>Obliczenia i analizy statystyczne</t>
  </si>
  <si>
    <t>Tłumaczenia artykułów naukowych (tłumaczenia pisemne)</t>
  </si>
  <si>
    <t>Konferencje krajowe</t>
  </si>
  <si>
    <t>Konferencje zagraniczne</t>
  </si>
  <si>
    <t>Zakup materiałów biurowych</t>
  </si>
  <si>
    <t>Usługi publikacji</t>
  </si>
  <si>
    <t>Opłata za opublikowanie artykułu w czasopiśmie naukowym &gt;100 pkt MSWiA - plan 4 publikacje</t>
  </si>
  <si>
    <t>Korekta i edycja artykułów naukowych</t>
  </si>
  <si>
    <t>Usługi drukowania i powiązane&lt;br&gt;Usługi drukowania i powiązane</t>
  </si>
  <si>
    <t>laboratoryjne usługi badawcze</t>
  </si>
  <si>
    <t>Usługi w zakresie tłumaczeń pisemnych</t>
  </si>
  <si>
    <t>Publikacja w czasopiśmie</t>
  </si>
  <si>
    <t>Aparatura badawcza</t>
  </si>
  <si>
    <t>Obrazowanie mózgu metodą NMR. Badania neurologiczne, psychologiczne i kardiologiczne. Pobór krwi.</t>
  </si>
  <si>
    <t>Publikacja danych w czasopismach naukowych oraz na wideokonferencjach</t>
  </si>
  <si>
    <t>Wynajem samochodu bez kierowcy do transportu pacjentów na badania</t>
  </si>
  <si>
    <t>Koszty ewentualnego noclegu i transportu pacjentów&lt;br&gt;przyjezdnych z poza Wrocławia</t>
  </si>
  <si>
    <t>Umowa ( PEKAO, BGK, BS) opłaty, prowizje bankowe</t>
  </si>
  <si>
    <t>Szkolenia dotyczące awansów naukowych.</t>
  </si>
  <si>
    <t>zwrot kosztów podróży członków komisji habilitacyjnych i recenzentów rozpraw doktorskich</t>
  </si>
  <si>
    <t>Produkty spożywcze na posiedzenia RKN</t>
  </si>
  <si>
    <t>Umowa nr 110/2021 - A.Mroczek - Usługi doradztwa prawnego (za okres I-VIII)</t>
  </si>
  <si>
    <t>Umowa nr 348/2020 (POL-TAX2) - badanie sprawozdania finansowego</t>
  </si>
  <si>
    <t>C0073</t>
  </si>
  <si>
    <t>Usługi kontroli finansowej, usługi księgowe</t>
  </si>
  <si>
    <t>Umowa 129/2021 ( TAXA Advisors Group) - usługa doradztwa podatkowego</t>
  </si>
  <si>
    <t>TAXA Advisors Group Sp. z o.o.</t>
  </si>
  <si>
    <t>A0014</t>
  </si>
  <si>
    <t>Koszta publikacji artykułów naukowych</t>
  </si>
  <si>
    <t>Obrazowanie mózgu metodą PET i NMR. Badania neurologiczne, psychologiczne i kardiologiczne. Pobór krwi.</t>
  </si>
  <si>
    <t>Odczynniki do oznaczeń biochemicznych</t>
  </si>
  <si>
    <t>Wynajem samochodu osobowego bez kierowcy do transportu badanych</t>
  </si>
  <si>
    <t>Paliwa, oleje do wynajmowanych samochodów</t>
  </si>
  <si>
    <t>Koszty noclegów podczas podróży słuzbowych</t>
  </si>
  <si>
    <t>Naprawa i konserwacja urządzeń do dydaktyki</t>
  </si>
  <si>
    <t>Naprawa i konserwacja aparatury pomiarowej</t>
  </si>
  <si>
    <t>Konferencje zawodowe, szkoleniowe, dydaktyczne</t>
  </si>
  <si>
    <t>Usługi szkoleniowe dla pracowników - 50% zwrotu</t>
  </si>
  <si>
    <t>Zakup wyposażenie sal dydaktycznych</t>
  </si>
  <si>
    <t>Odzież ochronna</t>
  </si>
  <si>
    <t>Dostawa sprzętu i artykułów biurowych:</t>
  </si>
  <si>
    <t>Dostawa sprzętu i artykułów biurowych</t>
  </si>
  <si>
    <t>szacowany koszt delegacji recenzentów przyjeżdzających na obrony</t>
  </si>
  <si>
    <t>Odczynniki do badań fizjologicznych i biochemicznych</t>
  </si>
  <si>
    <t>Publikacja artykułów</t>
  </si>
  <si>
    <t>Usługi statystyczne - analiza danych</t>
  </si>
  <si>
    <t>Szkolenia dla pracowników AWF związane z nauką</t>
  </si>
  <si>
    <t>Usługi transportu autokarowego</t>
  </si>
  <si>
    <t>Szkolenia warsztatowe kadry zespołu</t>
  </si>
  <si>
    <t>Noclegi dla członków zespołu w ramach warsztatów</t>
  </si>
  <si>
    <t>Wyżywienie dla członków zespołu w ramach warsztatów</t>
  </si>
  <si>
    <t>Proszki i płyny do prania garderoby</t>
  </si>
  <si>
    <t>Tkaniny do napraw strojów</t>
  </si>
  <si>
    <t>Użyczenie bazy placówek służby zdrowia dla potrzeb procesu dydaktycznego, ćwiczeń i praktyk</t>
  </si>
  <si>
    <t>C0097</t>
  </si>
  <si>
    <t>Usługi w zakresie udostępnienia bazy szkoleniowej dla praktyk</t>
  </si>
  <si>
    <t>Rachunki i faktury za usługi szkoleniowe wystawiane przez placówki służby zdrowia</t>
  </si>
  <si>
    <t>Rachunki i faktury za usługi szkoleniowe wystawiane przez opiekunów dydaktycznych</t>
  </si>
  <si>
    <t>C0093</t>
  </si>
  <si>
    <t>Prowadzenie wykładów i ćwiczeń</t>
  </si>
  <si>
    <t>Urządzenia do treningu mięśni wydechowych - Fizjoterapia w pulmunologii</t>
  </si>
  <si>
    <t>Sitka do aparatu FLOWSCREEN- Fizjoterapia w pulmunologii</t>
  </si>
  <si>
    <t>Preparaty do odkażania powierzchni medycznych</t>
  </si>
  <si>
    <t>Preparaty do dezynfekcji rąk</t>
  </si>
  <si>
    <t>B0027</t>
  </si>
  <si>
    <t>Dostawa produktów do pielęgnacji ciała</t>
  </si>
  <si>
    <t>Elektrody do realizacji przedmiotu fizykoterapia</t>
  </si>
  <si>
    <t>Materiały do procesu dydaktycznego i badań naukowych ( odczynniki, kosmetyki )</t>
  </si>
  <si>
    <t>Części zamienne poeksploatacyjne do urządzeń niezbędnych do procesu dydaktycznego</t>
  </si>
  <si>
    <t>Lampy na podczerwień do realizacji przedmiotu fizykoterapia</t>
  </si>
  <si>
    <t>Środki do procesu dydaktycznego - produkty do pielęgnacji, preparaty do masażu</t>
  </si>
  <si>
    <t>Środki ochrony osobistej w kontakcie z pacjentem :&lt;br&gt;- maseczki medyczne&lt;br&gt;- rękawiczki jednorazowe&lt;br&gt;- fartuchy fizelinowe&lt;br&gt;- ręczniki i prześcieradła jednorazowe</t>
  </si>
  <si>
    <t>Odczynniki do badania parametrów fizjologicznych</t>
  </si>
  <si>
    <t>Materiały higieniczne</t>
  </si>
  <si>
    <t>Meble biurowe</t>
  </si>
  <si>
    <t>Krzesła biurowe 3 szt.ok1.500&lt;br&gt;Stół +4 krzesła</t>
  </si>
  <si>
    <t>Wydawnictwa,ksiązki</t>
  </si>
  <si>
    <t>Naprawa i konserwacja urządzeń</t>
  </si>
  <si>
    <t>Pieczątki</t>
  </si>
  <si>
    <t>Uwierzytelnienie podpisu elektronicznego</t>
  </si>
  <si>
    <t>C0047</t>
  </si>
  <si>
    <t>Usługi uwierzytelniania podpisu elektronicznego</t>
  </si>
  <si>
    <t>Szkolenie z administracji sieci i aplikacji, oraz dotyczące rozwoju</t>
  </si>
  <si>
    <t>Wyroby stosowane w budownictwie&lt;br&gt;(opaski zaciskowe, taśmy izolacyjne, itp)</t>
  </si>
  <si>
    <t>Podstawowe chemikalia nieorganiczne i organiczne&lt;br&gt;Środki chemiczne do czyszczenie urządzeń elektronicznych</t>
  </si>
  <si>
    <t>B0046</t>
  </si>
  <si>
    <t>Dostawa środków czystości i dezynfekcyjnych, produktów z tworzyw sztucznych, sprzętu gospodarczego - poza listą towarów</t>
  </si>
  <si>
    <t>Okablowanie sieciowe</t>
  </si>
  <si>
    <t>Fotele</t>
  </si>
  <si>
    <t>Olej silnikowy</t>
  </si>
  <si>
    <t>Części samochodowe, opony</t>
  </si>
  <si>
    <t>B0037</t>
  </si>
  <si>
    <t>Dostawa części do pojazdów</t>
  </si>
  <si>
    <t>Przeglądy i naprawy pojazdów, przeglądy rejestracyjne, naprawy opon,mycie</t>
  </si>
  <si>
    <t>C0040</t>
  </si>
  <si>
    <t>Usługi w zakresie napraw i konserwacji pojazdów i podobnego sprzętu</t>
  </si>
  <si>
    <t>Opłaty autostradowe, usługi w zakresie opłat za korzystanie z autostrady</t>
  </si>
  <si>
    <t>Usługi parkingowe</t>
  </si>
  <si>
    <t>Pieczątki, (pieczątki z napisami)</t>
  </si>
  <si>
    <t>Środki czystości i dezynfekcyjne</t>
  </si>
  <si>
    <t>Dorabianie kluczy</t>
  </si>
  <si>
    <t>Akumulatory 12 V niklowo-kadmowe</t>
  </si>
  <si>
    <t>B0029</t>
  </si>
  <si>
    <t>Dostawa baterii i akumulatorów</t>
  </si>
  <si>
    <t>wymiana baterii w wózkach wolnobieżnych</t>
  </si>
  <si>
    <t>Wynajem podnośnika koszowego z operatorem</t>
  </si>
  <si>
    <t>Naprawa i konserwacja urządzeń biurowych</t>
  </si>
  <si>
    <t>Usługi drukowania (usługa ksero poza Uczelnią - teczki osobowe i papier firmowy)</t>
  </si>
  <si>
    <t>KIR (podpis uwierzytelniający</t>
  </si>
  <si>
    <t>Szkolenia (różne usługi branżowe i podobne)</t>
  </si>
  <si>
    <t>Ogłoszenia</t>
  </si>
  <si>
    <t>C0099</t>
  </si>
  <si>
    <t>Usługi publikacji ogłoszeń w prasie mediach i na portalach</t>
  </si>
  <si>
    <t>Abonament za Biuletyn Informacji Publicznej (Umowa na korzystanie z usług BIPLO nr 6948/MC/19)</t>
  </si>
  <si>
    <t>C0075</t>
  </si>
  <si>
    <t>Usługi informatyczne, usługi internetowe</t>
  </si>
  <si>
    <t>Szkolenie pracowników</t>
  </si>
  <si>
    <t>Sprzęt komputerowy</t>
  </si>
  <si>
    <t>Myszki bezprzerwowe.2szt+klawiatura</t>
  </si>
  <si>
    <t>Nawozy</t>
  </si>
  <si>
    <t>B0019</t>
  </si>
  <si>
    <t>Dostawa sprzętu, artykułów i produktów ogrodniczych</t>
  </si>
  <si>
    <t>dot. boisk i niektórych terenów zielonych</t>
  </si>
  <si>
    <t>Środki ochrony roślin</t>
  </si>
  <si>
    <t>Warstwa gleby uprawnej</t>
  </si>
  <si>
    <t>Piasek</t>
  </si>
  <si>
    <t>piaskowanie boisk, akcja zima</t>
  </si>
  <si>
    <t>Nasiona</t>
  </si>
  <si>
    <t>Narzędzia ogrodnicze</t>
  </si>
  <si>
    <t>Części do maszyn ogrodniczych</t>
  </si>
  <si>
    <t>kosiarki, wykaszarki itp</t>
  </si>
  <si>
    <t>Rolety, żaluzje</t>
  </si>
  <si>
    <t>uroczystości ogólnouczelniane</t>
  </si>
  <si>
    <t>od 24-02-2021 do 31-12-2021</t>
  </si>
  <si>
    <t>Materiały ogólnobudowlane</t>
  </si>
  <si>
    <t>Materiały elektryczne</t>
  </si>
  <si>
    <t>przedłużacze, listwy zasilające</t>
  </si>
  <si>
    <t>elementy do naprawy mebli w salach seminaryjnych min.P4 2/8</t>
  </si>
  <si>
    <t>Usługi krawieckie</t>
  </si>
  <si>
    <t>C0081</t>
  </si>
  <si>
    <t>szycie tóg i biretów</t>
  </si>
  <si>
    <t>Usługi szkolenia specjalistycznego</t>
  </si>
  <si>
    <t>Aktualizacja wyd. BHP w Firmie (wyd. jest jedynym dystrybutorem aktualizacji)</t>
  </si>
  <si>
    <t>Polskie Normy</t>
  </si>
  <si>
    <t>Normy BHP i Ppoż. wydanych przez Polski Komitet Normalizacyjny (PKN)</t>
  </si>
  <si>
    <t>Szkolenia specjalistyczne pracowników</t>
  </si>
  <si>
    <t>w tym obowiązkowe szkolenia dla operatorów wózków</t>
  </si>
  <si>
    <t>od 01.06 do 21.12.2022</t>
  </si>
  <si>
    <t>Sól drogowa</t>
  </si>
  <si>
    <t>akcja zima</t>
  </si>
  <si>
    <t>Usługi dotyczące napraw i konserwacji urządzeń</t>
  </si>
  <si>
    <t>urządzenia nawadniające</t>
  </si>
  <si>
    <t>Sprzęt biurowy</t>
  </si>
  <si>
    <t>B0044</t>
  </si>
  <si>
    <t>Dostawa sprzętu i artykułów biurowych - poza listą towarów</t>
  </si>
  <si>
    <t>laminarka, niszczarka</t>
  </si>
  <si>
    <t>Różny sprzęt do AV</t>
  </si>
  <si>
    <t>mikrofony, rozdzielacze, kable połączeniowe, lampy do rzutników</t>
  </si>
  <si>
    <t>Sprzęt ogrodniczy</t>
  </si>
  <si>
    <t>kosiarki, dmuchawy, wykaszarki</t>
  </si>
  <si>
    <t>Usługi edukacyjne i szkoleniowe</t>
  </si>
  <si>
    <t>opłata dla prowadzacych spoza Uczelni</t>
  </si>
  <si>
    <t>Kremy do masażu ( kurs odnowa biologiczna)</t>
  </si>
  <si>
    <t>Opracowanie, weryfikacja i korekty językowe</t>
  </si>
  <si>
    <t>Umowa nr 130/2020&lt;br&gt;Komputerowe usługi wydawnicze</t>
  </si>
  <si>
    <t>Usługi wydawnicze świadczone przez firmę TERMEDIA (sprawa przetargowa nr KZ-16/2020)</t>
  </si>
  <si>
    <t>Druk kart udostępniania</t>
  </si>
  <si>
    <t>Ewentualne awarie sprzętu dydaktycznego</t>
  </si>
  <si>
    <t>Utylizacja dokumentacji przeterminowanej</t>
  </si>
  <si>
    <t>C0083</t>
  </si>
  <si>
    <t>Usługi niszczenia dokumentów</t>
  </si>
  <si>
    <t>Gromadzenie danych procesu dydaktycznego oraz materiałów dydaktyczno-zaliczeniowych studentów.</t>
  </si>
  <si>
    <t>Usługi szewskie i kaletnicze- naprawa obuwia tanecznego i elementów skórzanych</t>
  </si>
  <si>
    <t>Dotyczy ewentualnych awarii urządzeń do fizykoterapii, wykorzystywanej w dydaktyce ze studentami.</t>
  </si>
  <si>
    <t>Ogółem wartość wszystkich urządzeń z fizykoterapii na stanie Zakładu to ok 400.000, zł</t>
  </si>
  <si>
    <t>Organizacja Przewietrz się na Olimpijskim.</t>
  </si>
  <si>
    <t>Usługi wydawnicze</t>
  </si>
  <si>
    <t>zwrot kosztów podróży m.in. członków komisji habilitacyjnych i recenzentów rozpraw doktorskich</t>
  </si>
  <si>
    <t>Wydawnictwa techniczne, publikacje</t>
  </si>
  <si>
    <t>Opłata skarbowa za wydanie dokumentów</t>
  </si>
  <si>
    <t>Jednostka centralna 1 szt. - komputer wraz z monitorem i oprogramowaniem Office, klawiaturą, myszką bezprzewodową i listwą zasilającą i zasilaczem UPS.</t>
  </si>
  <si>
    <t>Wymiana komputera w Ośrodku Informacji Naukowej. Obecny sprzęt jest wyeksploatowany, awaryjny i nie kompatybilny z aktualnymi programami.</t>
  </si>
  <si>
    <t>Wydawnictwa zwarte (książki)</t>
  </si>
  <si>
    <t>Zakup najnowszej i najpotrzebniejszej literatury (podręczniki, skrypty i inne) dla pracowników naukowych i studentów zgodnej z tematyką dziedzin reprezentowanych na AWF, umożliwiającą prowadzenie badań naukowych i realizację procesu dydaktycznego.</t>
  </si>
  <si>
    <t>Papier do drukowania rewersów i monitów - ciągły z perforacją oraz papier termiczny do wrzutni, regału inteligentnego i kiosków samoobsługowych.</t>
  </si>
  <si>
    <t>Papier niezbędny do realizacji zamówień bibliotecznych (potwierdzenia wypożyczeń) oraz do przypomnienia o zwrocie książek (windykacja).</t>
  </si>
  <si>
    <t>Materiały biurowe.</t>
  </si>
  <si>
    <t>Papier ksero, długopisy, teczki, materiały naprawcze do uszkodzonych książek, kalendarze itp.</t>
  </si>
  <si>
    <t>Druk kart zobowiązań i instrukcji wypożyczania z informacją o RODO.</t>
  </si>
  <si>
    <t>Karty do rejestracji nowych użytkowników biblioteki.</t>
  </si>
  <si>
    <t>Etykiety z kodem kreskowym na nośniku papierowym.</t>
  </si>
  <si>
    <t>Etykiety z kodem kreskowym identyfikujące zbiory wprowadzane do systemu bibliotecznego.</t>
  </si>
  <si>
    <t>Usługi ksero.</t>
  </si>
  <si>
    <t>C0089</t>
  </si>
  <si>
    <t>Usługi kserograficzne</t>
  </si>
  <si>
    <t>Odbitki, zamówienia międzybiblioteczne, ulotki informacyjne.</t>
  </si>
  <si>
    <t>Konferencje i szkolenia zawodowe.</t>
  </si>
  <si>
    <t>Konferencje, lub szkolenia w związku z wykonywaną pracą.</t>
  </si>
  <si>
    <t>Delegacje krajowe.</t>
  </si>
  <si>
    <t>Delegacje związane z konferencjami lub szkoleniami.</t>
  </si>
  <si>
    <t>Wydruki</t>
  </si>
  <si>
    <t>Udział pracownika w konferencjach, seminariach i warsztatach</t>
  </si>
  <si>
    <t>Artykuły spożywcze na warsztaty i konferencje organizowane przez Biuro Karier</t>
  </si>
  <si>
    <t>Promocja działań i wydarzeń organizowanych przez Biuro Karier</t>
  </si>
  <si>
    <t>Testy psychologiczne</t>
  </si>
  <si>
    <t>Korekta językowa</t>
  </si>
  <si>
    <t>wyjazdy służbowe, w tym zlecone Prorektorowi przez Rektora</t>
  </si>
  <si>
    <t>usługi fotokopiowania i szycia zlecane poza Uczelnię</t>
  </si>
  <si>
    <t>terminarz i szczegółowy program zajęć dydaktycznych w roku akad. 2021/2022</t>
  </si>
  <si>
    <t>Analiza statystyczna</t>
  </si>
  <si>
    <t>Płyty CD, baterie itp.</t>
  </si>
  <si>
    <t>materaiały biurowe</t>
  </si>
  <si>
    <t>Naprawa i konserwacja sprzętu dydakt. naukowego</t>
  </si>
  <si>
    <t>C0042</t>
  </si>
  <si>
    <t>Usługi w zakresie napraw i konserwacji urządzeń medycznych i precyzyjnych</t>
  </si>
  <si>
    <t>(Narciarstwo, Snowboard)</t>
  </si>
  <si>
    <t>(Żeglarstwo, Kajakarstwo, Windsurfing, Kitesurfing, Narciarstwo, Snowboard)</t>
  </si>
  <si>
    <t>Usługi restauracyjne związane z przyjęciem kontrahentów.</t>
  </si>
  <si>
    <t>Doradztwo w zakresie patentów.</t>
  </si>
  <si>
    <t>Wynajem pojazdu z kierowcą.</t>
  </si>
  <si>
    <t>Materiały promocyjne</t>
  </si>
  <si>
    <t>Konferencje dla pracowników</t>
  </si>
  <si>
    <t>Wynajem pomieszczenia.</t>
  </si>
  <si>
    <t>Nocleg gości Uczelni</t>
  </si>
  <si>
    <t>Elektrody EMG</t>
  </si>
  <si>
    <t>Wydruki materiałów dydaktycznych</t>
  </si>
  <si>
    <t>delegacje recenzentów - przyjazd na obronę</t>
  </si>
  <si>
    <t>Sprzęt i artykuły biurowe</t>
  </si>
  <si>
    <t>wydruk dyplomów doktorskich</t>
  </si>
  <si>
    <t>Materiały do procesu dydaktycznego</t>
  </si>
  <si>
    <t>Sprzęt komputerowy i oprogramowanie</t>
  </si>
  <si>
    <t>koszt udostępnienia obiektów do prowadzenia zajęć dydaktycznych</t>
  </si>
  <si>
    <t>szkolenia pracowników</t>
  </si>
  <si>
    <t>Stypendium doktoranckie dla doktorantów Wydziału WFiS -- stycznia 2022 do grudnia 2022 (1923zł x 4 osób) = 7692zł/mc x 12 mcy =92304zł</t>
  </si>
  <si>
    <t>stypendia dla doktorantów od stycznia 2022 do grudnia 2022 ( 4 osoby)</t>
  </si>
  <si>
    <t>druki dyplomów trenerskich, legitymacji instruktorskich,</t>
  </si>
  <si>
    <t>Materiały i produkty chemiczne</t>
  </si>
  <si>
    <t>Produkty i kosmetyki do pielęgnacji ciała /w tym wizażu twarzy/</t>
  </si>
  <si>
    <t>Naprawa i konserwacja urządzeń i sprzętu kosmetycznego /w tym części zamienne/</t>
  </si>
  <si>
    <t>Materiały i artykuły biurowe</t>
  </si>
  <si>
    <t>Środki dezynfekcyjne /ochrona studentów, nauczycieli podczas zajęć dydaktycznych praktycz./</t>
  </si>
  <si>
    <t>Opłata za czynności wykonywane przez organy Państwowej Inspekcji Sanitarnej</t>
  </si>
  <si>
    <t>udział Prorektora lub osób delegowanych w imieniu Prorektora</t>
  </si>
  <si>
    <t>materiały biurowe</t>
  </si>
  <si>
    <t>art. spożywcze na Radę Wydziału i do biura Dziekana</t>
  </si>
  <si>
    <t>teczki akt osobowych studentów</t>
  </si>
  <si>
    <t>okładki do suplementów</t>
  </si>
  <si>
    <t>pieczątki z napisami</t>
  </si>
  <si>
    <t>sprzęt komputerowy i urządzenia peryferyjne</t>
  </si>
  <si>
    <t>2 dyski SSD+pamięć RAM</t>
  </si>
  <si>
    <t>Usuwanie awarii elektrycznych</t>
  </si>
  <si>
    <t>odkamieniacz do ekspresu Delonghi</t>
  </si>
  <si>
    <t>Usuwanie awarii sanitarnych</t>
  </si>
  <si>
    <t>Roboty remontowe i renowacyjne</t>
  </si>
  <si>
    <t>D0001</t>
  </si>
  <si>
    <t>Roboty ogólnobudowlane</t>
  </si>
  <si>
    <t>(Organizator Przedsięwzięć Rekreacyjnych</t>
  </si>
  <si>
    <t>(Organizator Przedsięwzięć Turystycznych, Hotelarstwo)</t>
  </si>
  <si>
    <t>Karnety na wyciągi narciarskie</t>
  </si>
  <si>
    <t>Stypendium doktoranckie przyznane na rok akademicki 2021/2022</t>
  </si>
  <si>
    <t>Stypendium zaplanowane dla 1 doktoranta w kwocie 1923,00zł/miesiąc x 12 miesięcy</t>
  </si>
  <si>
    <t>Materiały biurowe (wyroby biurowe, papier do drukowania, papier kserograficzny, koperty itp.)</t>
  </si>
  <si>
    <t>Materiały eksploatacyjne (Płyty CD i DVD, baterie, itp.)</t>
  </si>
  <si>
    <t>Baterie</t>
  </si>
  <si>
    <t>usługi naprawcze</t>
  </si>
  <si>
    <t>baterie</t>
  </si>
  <si>
    <t>Testy psychologiczne, psychopedagogiczne</t>
  </si>
  <si>
    <t>tłumaczenia</t>
  </si>
  <si>
    <t>Materiały eksploatacyjne</t>
  </si>
  <si>
    <t>jednorazowe materiały medyczne</t>
  </si>
  <si>
    <t>Usługi analizy statystycznej</t>
  </si>
  <si>
    <t>Sprzęt komputerowy i oprogramowania</t>
  </si>
  <si>
    <t>Naprawa i modernizacja aparatury dydaktyczno- naukowej</t>
  </si>
  <si>
    <t>sale seminaryjne, meble biurowe</t>
  </si>
  <si>
    <t>Artykuły i sprzęt sportowy i rekreacyjny</t>
  </si>
  <si>
    <t>Zakup sprzętu i akcesoriów komputerowych</t>
  </si>
  <si>
    <t>Usługi kserograficzne materiałów dydaktycznych i naukowych</t>
  </si>
  <si>
    <t>usługa naprawy urządzeń biurowych i sportowych</t>
  </si>
  <si>
    <t>zakup książek, czasopism</t>
  </si>
  <si>
    <t>zakup sprzętu sportowego</t>
  </si>
  <si>
    <t>sprzęt sportowy do realizacji zajęć praktycznych</t>
  </si>
  <si>
    <t>Badanie sprzętu dielektrycznego ochronnego</t>
  </si>
  <si>
    <t>Badania urządzeń pomiarowych</t>
  </si>
  <si>
    <t>C0008</t>
  </si>
  <si>
    <t>Legalizacja sprzętu (ppoż, wag magazynowych, manometrów i sprzętu pomiarowego)</t>
  </si>
  <si>
    <t>Prace remontowe i renowacyjne</t>
  </si>
  <si>
    <t>Roboty remontowe i konserwacyjne</t>
  </si>
  <si>
    <t>Naprawa hydrantów zewnętrznych</t>
  </si>
  <si>
    <t>Materiały elektryczne do bieżącej konserwacji</t>
  </si>
  <si>
    <t>Materiały sanitarne do bieżącej konserwacji</t>
  </si>
  <si>
    <t>Naprawy instalacji sanitarnych</t>
  </si>
  <si>
    <t>D0003</t>
  </si>
  <si>
    <t>Roboty sanitarne</t>
  </si>
  <si>
    <t>Naprawy instalacji elektrycznych</t>
  </si>
  <si>
    <t>D0002</t>
  </si>
  <si>
    <t>Roboty elektryczne</t>
  </si>
  <si>
    <t>Pomiary ochronne instalacji elektrycznej</t>
  </si>
  <si>
    <t>Usuwanie awarii układów wentylacyjnych</t>
  </si>
  <si>
    <t>Usuwanie awarii</t>
  </si>
  <si>
    <t>Drewno do bieżącej konserwacji</t>
  </si>
  <si>
    <t>Usuwanie awarii central wentylacyjnych</t>
  </si>
  <si>
    <t>Usuwanie awarii węzła cieplnego</t>
  </si>
  <si>
    <t>Usuwanie awarii energetycznych</t>
  </si>
  <si>
    <t>Usuwanie awarii wod.-kan.</t>
  </si>
  <si>
    <t>Usuwanie awarii lokalnych sieci grzewczych</t>
  </si>
  <si>
    <t>Awarie elektryczne, wodociągowe i kanalizacyjne</t>
  </si>
  <si>
    <t>Awarie kotłowni, węzłów cieplnych i układów wentylacyjnych</t>
  </si>
  <si>
    <t>Naprawa pomp w przepompowniach ścieków</t>
  </si>
  <si>
    <t>Badanie instalacji elektrycznej</t>
  </si>
  <si>
    <t>Umowa na czas nieokreślony&lt;br&gt;&lt;br&gt;Opłata stała za nieobowiązkowe członkostwo - WASK,&lt;br&gt;EZD&lt;br&gt;&lt;br&gt;WASK, EZD</t>
  </si>
  <si>
    <t>WASK, EZD&lt;br&gt;Umowa na czas nieokreślony</t>
  </si>
  <si>
    <t>Wydawnictwa książki, broszury</t>
  </si>
  <si>
    <t>Wycinka i pielęgnacja drzewostanu</t>
  </si>
  <si>
    <t>C0024</t>
  </si>
  <si>
    <t>Odpis na Zakładowy Fundusz Świadczeń Socjalnych</t>
  </si>
  <si>
    <t>A0012</t>
  </si>
  <si>
    <t>Odpis na ZFŚS za pracowników i emerytów</t>
  </si>
  <si>
    <t>Wydruk fotografii i plansz do zbiorów Centrum Historii</t>
  </si>
  <si>
    <t>Materiały biurowe dla potrzeb w Centrum Historii</t>
  </si>
  <si>
    <t>usługa bankowa-opłata za prowadzenie konta i wysyłanie wyciagu papierowego</t>
  </si>
  <si>
    <t>pościel, koce, tkaniny</t>
  </si>
  <si>
    <t>zamknięcie roku 2020 w systemie YUMA</t>
  </si>
  <si>
    <t>sprzęt AGD</t>
  </si>
  <si>
    <t>Krany, kurki, zawory i podobna armatura</t>
  </si>
  <si>
    <t>Części maszyn używanych w rolnictwie i leśnictwie</t>
  </si>
  <si>
    <t>śruby , wkręty, zawiasy, mocowania</t>
  </si>
  <si>
    <t>system hotelowy</t>
  </si>
  <si>
    <t>szkolenia</t>
  </si>
  <si>
    <t>Benzyna</t>
  </si>
  <si>
    <t>materiały ogólnobudowlane</t>
  </si>
  <si>
    <t>art. biurowe</t>
  </si>
  <si>
    <t>art. spożywcze</t>
  </si>
  <si>
    <t>usługi drukowania</t>
  </si>
  <si>
    <t>catering</t>
  </si>
  <si>
    <t>organizacja imprez</t>
  </si>
  <si>
    <t>sprzęt sportowy</t>
  </si>
  <si>
    <t>noclegi</t>
  </si>
  <si>
    <t>Pieczątki i wizytówki</t>
  </si>
  <si>
    <t>opłata za przeprowadzenie przewodu doktorskiego (dwie doktorantki)</t>
  </si>
  <si>
    <t>Środki ochrony (COVID)</t>
  </si>
  <si>
    <t>materiały eksploatacyjne</t>
  </si>
  <si>
    <t>Świece, znicze</t>
  </si>
  <si>
    <t>PENDRIVE- urządzenie peryferyjne do komputera</t>
  </si>
  <si>
    <t>konserwacja ekspresu DeLonghi</t>
  </si>
  <si>
    <t>Usługa grawerowania medali</t>
  </si>
  <si>
    <t>C0077</t>
  </si>
  <si>
    <t>Usługi grawerskie</t>
  </si>
  <si>
    <t>Produkty spożywcze dla Biura Rektora, na posiedzenia Kolegiów, Senatu itp.</t>
  </si>
  <si>
    <t>Wiązanki kwiatów na różne uroczystości</t>
  </si>
  <si>
    <t>B0043</t>
  </si>
  <si>
    <t>Dostawa kwiatów ciętych, wiązanek, itp.</t>
  </si>
  <si>
    <t>Zakup niszczarki</t>
  </si>
  <si>
    <t>Zakup paliwa</t>
  </si>
  <si>
    <t>Zakup kart telefonicznych</t>
  </si>
  <si>
    <t>Zakup produktów na posiłki regeneracyjne na potrzeby Onkoigrzysk</t>
  </si>
  <si>
    <t>Posiłki regeneracyjne</t>
  </si>
  <si>
    <t>Wydruk materiałów reklamowych i kalendarzy</t>
  </si>
  <si>
    <t>Nagrody dla uczestników Onkoigrzysk</t>
  </si>
  <si>
    <t>Dmuchany Zamek dla dzieci</t>
  </si>
  <si>
    <t>Sprzęt i nagrody na Onkoigrzyska</t>
  </si>
  <si>
    <t>Zakup talerzyków, kubków i sztućców jednorazowych na posiłki regeneracyjne dla uczestników Onkoigrzysk</t>
  </si>
  <si>
    <t>Worki na śmieci i trytytki (opaski zaciskowe)</t>
  </si>
  <si>
    <t>zakup aparatury</t>
  </si>
  <si>
    <t>zakup modułu KiP</t>
  </si>
  <si>
    <t>zakup wyposażenia do zajęć</t>
  </si>
  <si>
    <t>art.biurowe i komputerowe</t>
  </si>
  <si>
    <t>usł. drukowania materiałów</t>
  </si>
  <si>
    <t>artykuły do prowadzenia zajęc</t>
  </si>
  <si>
    <t>materiały do badań</t>
  </si>
  <si>
    <t>dyplom roku</t>
  </si>
  <si>
    <t>A0016</t>
  </si>
  <si>
    <t>Usługa drukowania kalendarzy promocyjnych Uczelni.</t>
  </si>
  <si>
    <t>Świadczenie pozapłacowe dla pracowników Zakup odzieży sportowej i medycznej przez pracowników na podst. Zarz. Rektora 20/08</t>
  </si>
  <si>
    <t>A0017</t>
  </si>
  <si>
    <t>Świadczenie pozapłacowe dla pracowników</t>
  </si>
  <si>
    <t>Bez pracowników UCWFiS</t>
  </si>
  <si>
    <t>Świadczenie pozapłacowe dla pracowników&lt;br&gt;Okulary korekcyjne do pracy przy komputerze (zakup przez pracowników na podst. Zarz. D.A. nr 9/04 - zwrot ryczałtowy</t>
  </si>
  <si>
    <t>Świadczenie pozapłacowe dla pracowników Ekwiwalenty za pranie i naprawę odzieży roboczej, sportowej i lekarskiej</t>
  </si>
  <si>
    <t>Czujnik temperatury do Sauny, która jest wykorzystywana do procesu dydaktycznego oraz badawczego w Zakładzie Sportu Paraolimpijskiego</t>
  </si>
  <si>
    <t>Fundusz osobowy - wynagrodzenia koszt opracowania programów kształcenia</t>
  </si>
  <si>
    <t>poz. 40</t>
  </si>
  <si>
    <t>Fundusz osobowy - składki ZUS koszt opracowania programów kształcenia</t>
  </si>
  <si>
    <t>zakupy - animator czasu wolnego</t>
  </si>
  <si>
    <t>zakup namiotów - oszczedności</t>
  </si>
  <si>
    <t>poz. 57</t>
  </si>
  <si>
    <t>zakup akcesoriów do survivalu- wodoodporny zestaw survivalowy - oszczednosci</t>
  </si>
  <si>
    <t>poz. 63</t>
  </si>
  <si>
    <t>Koszty eksploatacji i konserwacji sprzętu dla osób z niepełnosprawnością (wind/dźwigów/urządzeń/itp.)</t>
  </si>
  <si>
    <t>Przyznanie przez Wydawcę Subskrybentowi i jego Autoryzowanym Użytkownikom prawa do użytkowania elektronicznych wersji publikacji udostępnionych przez Wydawców na platformie internetowej</t>
  </si>
  <si>
    <t>sprzęt spinaczkowy - instruktor wspinaczki skalnej - oszczedności</t>
  </si>
  <si>
    <t>poz. 96</t>
  </si>
  <si>
    <t>Fundusz osobowy - wynagrodzenia szkolenie ”Europa Horyzont”</t>
  </si>
  <si>
    <t>poz. 122, 123</t>
  </si>
  <si>
    <t>realizacja studiów podyplomowych - (zmiana na inne szkolenia)</t>
  </si>
  <si>
    <t>poz. 125</t>
  </si>
  <si>
    <t>Delegacje krajowe - dieta (nowe szkolenia)</t>
  </si>
  <si>
    <t>po. 126</t>
  </si>
  <si>
    <t>Delegacje krajowe studia MBA - dieta (nowe szkolenia)</t>
  </si>
  <si>
    <t>poz. 128</t>
  </si>
  <si>
    <t>Delegacje krajowe studia MBA - koszt dojazdu (nowe szkolenia)</t>
  </si>
  <si>
    <t>poz. 129</t>
  </si>
  <si>
    <t>poz. 138</t>
  </si>
  <si>
    <t>Fundusz osobowy - wynagrodzenia CBU</t>
  </si>
  <si>
    <t>poz. 140</t>
  </si>
  <si>
    <t>poz. 144</t>
  </si>
  <si>
    <t>poz. 147</t>
  </si>
  <si>
    <t>poz. 150</t>
  </si>
  <si>
    <t>poz. 152</t>
  </si>
  <si>
    <t>Dzierżawa gruntów leśnych w Olejnicy</t>
  </si>
  <si>
    <t>Wynajem gruntów różnych</t>
  </si>
  <si>
    <t>Listwy zasilające antyprzepięciowe z bezpiecznikiem - 3 szt.</t>
  </si>
  <si>
    <t>Zakup związany ze starą instalacją elektryczną w Bibliotece, gdzie dochodzi do częstych przepięć prądu.&lt;br&gt;Listwy maja chronić sprzęt komputerowy i zastąpić te listwy, które zostały z tego powodu przepalone.</t>
  </si>
  <si>
    <t>Prace doktorskie i habilitacyjne</t>
  </si>
  <si>
    <t>A0018</t>
  </si>
  <si>
    <t>Dostawa wydawnictw, książek, broszur, itp.&lt;br&gt;Polskie Normy, opracowanych i rozpowszechnianych przez Polski Komitet Normalizacyjny (PKN).</t>
  </si>
  <si>
    <t>Dostawa sprzętu komputerowego i oprogramowania</t>
  </si>
  <si>
    <t>Szkolenia - konferencje metodyczne</t>
  </si>
  <si>
    <t>telefony, czajniki, odkurzacze, lodówka na odpady</t>
  </si>
  <si>
    <t>Potrzebna kwota 10 000 zł.</t>
  </si>
  <si>
    <t>Usługi medyczne do celów badawczych</t>
  </si>
  <si>
    <t>C0080</t>
  </si>
  <si>
    <t>konieczne na zakup na potrzeby dydaktyki do przedmiotu Kosmetologia</t>
  </si>
  <si>
    <t>Dostawa pomocy dydaktycznych</t>
  </si>
  <si>
    <t>B0048</t>
  </si>
  <si>
    <t>Opłata za usługę kurierską i przesłanie przez organizatora Biegu Firmowego pakietów startowych.</t>
  </si>
  <si>
    <t>Dostawa odzieży ochronnej i zabezpieczającej oraz bhp&lt;br&gt;- maseczki medyczne&lt;br&gt;- fartuchy fizelinowe</t>
  </si>
  <si>
    <t>Opłata za uczestnictwo pracowników Akademii Wychowania Fizycznego w Biegu Firmowym</t>
  </si>
  <si>
    <t>Ochrony zbiorowe</t>
  </si>
  <si>
    <t>Wydatki z kaucji studenckiej</t>
  </si>
  <si>
    <t>A0020</t>
  </si>
  <si>
    <t>Dostawa materiałów i akcesoriów samochodowych</t>
  </si>
  <si>
    <t>B0049</t>
  </si>
  <si>
    <t>Dostawa sprzętu komputerowego (oprócz drukarek) i oprogramowania</t>
  </si>
  <si>
    <t>sale seminaryjne i portiernie</t>
  </si>
  <si>
    <t>Zamówienie dotyczy kosztów konserwacji oraz zakupu materiałów i części zamiennych do aparatury wykorzystywanej do dydaktyki z fizykoterapii.</t>
  </si>
  <si>
    <t>WYBÓR KLASYFIKACJI RODZAJOWEJ ZGODNIE Z SUGESTIĄ PANI KWESTOR.&lt;br&gt;Zamówienie będzie dotyczyło usługi przeglądu technicznego /Faktura1/ oraz zakupu części zamiennych do aparatów i środków do procesu dydaktycznego /Faktura2/</t>
  </si>
  <si>
    <t>Amortyzacja Bateria do laptopa Dell Vostro 15</t>
  </si>
  <si>
    <t>VAT 23%</t>
  </si>
  <si>
    <t>Amortyzacja&lt;br&gt;Aktualizacja oprogramowania EndNoteX9</t>
  </si>
  <si>
    <t>Amortyzacja&lt;br&gt;Bateria do laptopa Dewll Vostro15</t>
  </si>
  <si>
    <t>Aktualizacja oprogramowania EndNote X9</t>
  </si>
  <si>
    <t>Bateria do laptopa Dell Vostro 15</t>
  </si>
  <si>
    <t>Aktualizacja oprogramowania EndNoteX9</t>
  </si>
  <si>
    <t>Usługi wynajmu obiektów sportowych i rekreacyjnych</t>
  </si>
  <si>
    <t>C0082</t>
  </si>
  <si>
    <t>Przebudowa i modernizacja stadionu lekkoatletycznego przy ul. Witelona 25 Akademii Wychowania Fizycznego we Wrocławiu zgodnie z umową nr 10/2020 z dnia 23.01.2020&lt;br&gt;(KZ-24/2019)&lt;br&gt;Roboty budowlane</t>
  </si>
  <si>
    <t>Usługi pielęgnacji drzew</t>
  </si>
  <si>
    <t>Usługa zastrzeżenia znaku- logotypu</t>
  </si>
  <si>
    <t>Dostawa baterii i akumulatorów&lt;br&gt;Akumulator do UPS APC 1400</t>
  </si>
  <si>
    <t>Zakup paliwa do łodzi motorowej w celu realizacji zajęć na specjalizacjach instruktorskich (sporty wodne)</t>
  </si>
  <si>
    <t>Dostawa worko -plecaków z nadrukiem</t>
  </si>
  <si>
    <t>Kamera z mikrofonem</t>
  </si>
  <si>
    <t>SKŁADANY STÓŁ DO MASAŻU /szt. 11/ &lt;br&gt;z przeznaczeniem do zajęć dydaktycznych ze studentami.</t>
  </si>
  <si>
    <t>Prenumerata czasopism dla Biura Promocji Uczelni</t>
  </si>
  <si>
    <t>środki planuje Dział Eksploatacji i Wynajmu Obiektów</t>
  </si>
  <si>
    <t>Środki planuje Dział Eksploatacji i Wynajmu Obiektó</t>
  </si>
  <si>
    <t>Pranie pościeli i koców niezbędne do funkcjonowania domków socjalnych w Ośrodku dydaktyczno -Sportowym w Olejnicy</t>
  </si>
  <si>
    <t>Zakupy wyposażenia domków socjalnych w Ośrodku Dydaktyczno - Sportowym w Olejnicy (kuchenki naczynia małe agd)</t>
  </si>
  <si>
    <t>Zakup pościeli do domków socjalnych w Ośrodku Dydaktyczno - Sportowym w Olejnicy</t>
  </si>
  <si>
    <t>Zakup mebli ogrodowych (plastikowe)</t>
  </si>
  <si>
    <t>Zakup wyposażenia do domków (lampki, wentylatory, grzejniki)</t>
  </si>
  <si>
    <t>Zakup rolet do domków socjalnych</t>
  </si>
  <si>
    <t>Naprawy awaryjne w domkach socjalnych</t>
  </si>
  <si>
    <t>Dofinansowanie do imprez sportowych i aktywnego wypoczynku dla pracowników Uczelni (dopłaty do kortów)</t>
  </si>
  <si>
    <t>Dopłaty do aktywności sportowych pracowników i emerytów (basen, korty)</t>
  </si>
  <si>
    <t>Tłumaczenia&lt;br&gt;Tłumaczenie pisemne na język angielski wzoru: umowy ze studentem (zał. nr 2 do US 22/2020)</t>
  </si>
  <si>
    <t>Tłumaczenie pisemne na język angielski wzoru: umowy o zasadach świadczenia w AWF we Wrocławiu usług edukacyjnych dla cudzoziemców podejmujących studia na zasadach odpłatności</t>
  </si>
  <si>
    <t>Dostawa roślin ozdobnych</t>
  </si>
  <si>
    <t>B0050</t>
  </si>
  <si>
    <t>Dostawa kas fiskalnych</t>
  </si>
  <si>
    <t>B0054</t>
  </si>
  <si>
    <t>zakup jednej kasy</t>
  </si>
  <si>
    <t>usługi repartycji opłat reprograficznych</t>
  </si>
  <si>
    <t>Dmuchany plac zabaw</t>
  </si>
  <si>
    <t>Wyjazd do siedziby PZPN w Warszawie</t>
  </si>
  <si>
    <t>sprzęt do prowadzenia videokonferencji</t>
  </si>
  <si>
    <t>tłumaczenie pisemne i ustne PL &gt; EN oraz PL &gt; UA</t>
  </si>
  <si>
    <t>filmy instruktażowe oraz filmy informacyjno-promocyjne</t>
  </si>
  <si>
    <t>usługi graficzne</t>
  </si>
  <si>
    <t>gadżety</t>
  </si>
  <si>
    <t>usługi informatyczne</t>
  </si>
  <si>
    <t>zwiększona kwota ze względu na fakt konieczności archiwizacji dokumentów po zakończonym projekcie</t>
  </si>
  <si>
    <t>Zakup materiałów eksploatacyjnych</t>
  </si>
  <si>
    <t>koszty: transportu, noclegów, diety.&lt;br&gt;&lt;br&gt;Stawka VAT zwolniony.</t>
  </si>
  <si>
    <t>utylizacja dokumentów zawierających dane wrażliwe</t>
  </si>
  <si>
    <t>kampania promocyjna on-line</t>
  </si>
  <si>
    <t>C0084</t>
  </si>
  <si>
    <t>Usługi przeprowadzenia kampanii promocyjnych itp.</t>
  </si>
  <si>
    <t>Korekta tekstów kierowanych do publikacji</t>
  </si>
  <si>
    <t>Usługi publikacyjne</t>
  </si>
  <si>
    <t>9. Koszt zakupu zestawów żywnościowych,(zestaw dla 7 grup x 2 zajęcia x 2 edycje), 2 x,1300,00 zł FV</t>
  </si>
  <si>
    <t>10. Koszt zakupu niezbędnych produktów na,warsztaty zielony ogródek , 1 zestaw x 130 UP,x 51,00 zł/zestaw</t>
  </si>
  <si>
    <t>11. koszt zakupu materiałów szkoleniowych dla dzieci (teczka, długopis,notes), FV</t>
  </si>
  <si>
    <t>14. i 19. Koszt zakupu wody dla uczestników projektu (130 UP x 13 spotkań x 1 butelka/uczestnika)</t>
  </si>
  <si>
    <t>16. Koszt zajęć ruchowych w obiektach zewnętrznych (3 atrakcje po 1,5 godziny x 130 UP x 25 zł/osoby )</t>
  </si>
  <si>
    <t>Przybory oraz drobny sprzęt sportowy i rekreacyjny do zajęć terenowych na obozach letnich</t>
  </si>
  <si>
    <t>materiały do urządzeń badawczych</t>
  </si>
  <si>
    <t>Niszczarka</t>
  </si>
  <si>
    <t>BZP</t>
  </si>
  <si>
    <t>Materiały dekoracyjne</t>
  </si>
  <si>
    <t>Taśmy do wydruku etykiet</t>
  </si>
  <si>
    <t>Inwentaryzacja</t>
  </si>
  <si>
    <t>druk papierowego wydania Życia Akademickiego</t>
  </si>
  <si>
    <t>Wykonanie uszczelnienia dachu</t>
  </si>
  <si>
    <t>Wykonanie dylatacji trybun</t>
  </si>
  <si>
    <t>Remont instalacji odgromowej</t>
  </si>
  <si>
    <t>Wymiana zasów w sieci wodociągowej</t>
  </si>
  <si>
    <t>18 - Koszt zakupu opasek monitorujących (65sz x 105 zł/szt), FV)</t>
  </si>
  <si>
    <t>Usługi analizy danych&lt;br&gt;obliczenia stystyczne</t>
  </si>
  <si>
    <t>Umowa nr 116/2021 (Pekao TFI) - usługa zarządzania aktywami finansowymi</t>
  </si>
  <si>
    <t>moduł Simple.erp do wysyłki e-sprawozdań</t>
  </si>
  <si>
    <t>Odpis na Własny Fundusz Stypendialny</t>
  </si>
  <si>
    <t>Zakup blendy fotograficznej w trybie awaryjnym</t>
  </si>
  <si>
    <t>Inhalotor - 4 szt. i akcesoria (ustniki jednorazowe) oraz sól fizjologiczna.</t>
  </si>
  <si>
    <t>Opłata za udostępnienie nieruchomości (zgodnie z zarządzeniem nr 4365/20 Prezydenta Wrocławia z dn. 31.12.2020 w sprawie zasad wydzierżawiania i udostępniania nieruchomości stanowiący zasób Gminy Wrocław).</t>
  </si>
  <si>
    <t>Dostawa sprzętu i artykułów biurowych - poza listą towarów.&lt;br&gt; wyposażenie, sprzęt.</t>
  </si>
  <si>
    <t>Dostawa pieczątek z napisami, wizytówek, itp.&lt;br&gt;Pieczątki</t>
  </si>
  <si>
    <t>Usuwanie awarii - usługi naprawcze i konserwacyjne&lt;br&gt;Naprawa ekspresu do kawy.</t>
  </si>
  <si>
    <t>awaria urządzenia</t>
  </si>
  <si>
    <t>Materiały informacyjne, ulotki, plakaty, wydruki certyfikatów</t>
  </si>
  <si>
    <t>Dostawa materiałów do utrzymywania obiektów sportowych</t>
  </si>
  <si>
    <t>B0055</t>
  </si>
  <si>
    <t>Publikacja sprawozdania finansowego w Monitorze Sądowym</t>
  </si>
  <si>
    <t>Wyjazdy badawcze w ramach Centralnego Laboratorium</t>
  </si>
  <si>
    <t>szlabany, monitoringi</t>
  </si>
  <si>
    <t>Wynajem Strzelnicy dla Kursu IS - strzelectwo sportowe</t>
  </si>
  <si>
    <t>Dostawa specjalnych wyrobów i ozdób szklanych</t>
  </si>
  <si>
    <t>B0056</t>
  </si>
  <si>
    <t>Promocja usług badawczych, wyjazdy na konferencje/targi technologiczne. Nawiązywanie kontaktów w zakresie komercjalizacji.</t>
  </si>
  <si>
    <t>lodówka i kuchenka mikrofalowa</t>
  </si>
  <si>
    <t>analiza danych z badań</t>
  </si>
  <si>
    <t>przygotowanie oprogramowania do analizy kijów mechatronicznych</t>
  </si>
  <si>
    <t>dyplomy doktorskie w komplecie z tubami</t>
  </si>
  <si>
    <t>Dostawa strojów ludowych i elementów do nich</t>
  </si>
  <si>
    <t>B0057</t>
  </si>
  <si>
    <t>Dyplomy doktorskie + tuby</t>
  </si>
  <si>
    <t>udział w konferencji trenerów</t>
  </si>
  <si>
    <t>3 zestawy komputerowe do dziekanatu</t>
  </si>
  <si>
    <t>Usługi drukowania i powiązane - druk rollupów</t>
  </si>
  <si>
    <t>Artykuły spożywcze</t>
  </si>
  <si>
    <t>Nocleg - Olejnica</t>
  </si>
  <si>
    <t>Stypendia- składki ZUS- Szkoła Doktorska</t>
  </si>
  <si>
    <t>- od I- IX.2022 (1,2,3 rok)&lt;br&gt;ZUS - 9451,17zł x 9 miesięcy = 85060,53zł &lt;br&gt;- od X.2022- XII.2022- składki ZUS&lt;br&gt;1 rok - 6124,05 zł&lt;br&gt;2 rok - 6124,05zł &lt;br&gt;3 rok - 7539,48zł&lt;br&gt;4 rok - 17330,22zł&lt;br&gt;Razem: 122178,33 zł</t>
  </si>
  <si>
    <t>Fotele biurowe obrotowe</t>
  </si>
  <si>
    <t>Fotele biurowe obrotowe dla pracowników Biblioteki. Stopniowa wymiana zużytego i zepsutego wyposażenia.</t>
  </si>
  <si>
    <t>planowany okres zawarcia umowy od września 2022</t>
  </si>
  <si>
    <t>Myszki bezprzewodowe 2 szt.</t>
  </si>
  <si>
    <t>Kabel przewodowej myszce jest za krótki i uniemożliwia pracę z komputerem.</t>
  </si>
  <si>
    <t>Badania laboratoryjne wody basenowej</t>
  </si>
  <si>
    <t>VII - XII.2022r - kwota szacowana</t>
  </si>
  <si>
    <t>Usługa Ratownictwa Wodnego na Krytej Pływalni</t>
  </si>
  <si>
    <t>IX-XII.2022r - kwota szacowana</t>
  </si>
  <si>
    <t>Oprawa wydawnictw (przede wszystkim czasopism).</t>
  </si>
  <si>
    <t>C0088</t>
  </si>
  <si>
    <t>Usługi introligatorskie</t>
  </si>
  <si>
    <t>Oprawa czasopism lectoryjnych, z których czytelnicy korzystają w czytelni oraz zniszczony, a wartościowych książek.</t>
  </si>
  <si>
    <t>Folia samoprzylepna, ochronna do okładania książek oraz okleina samoprzylepna do identyfikacji działów w czytelni i wypożyczalni samoobsługowej.</t>
  </si>
  <si>
    <t>Ochrona księgozbioru lectorynego oraz jego oznaczenie do identyfikacji działów w wolnym dostępie do zbiorów.</t>
  </si>
  <si>
    <t>Woda mineralna 0,5 l na potrzeby Rektora i Kanclerza (przewidywany wzrost kosztów zakupu z uwagi na Inflację (wzrost cen energii, paliwa)</t>
  </si>
  <si>
    <t>Etykiety samoprzylepne do wydruku sygnatur książek i czasopism.</t>
  </si>
  <si>
    <t>Etykiety niezbędne do oznakowania sygnaturami książek i czasopism.</t>
  </si>
  <si>
    <t>Bieżąca obsługa medyczna pracowników - za okres 01.03.2022 - 31.12.2022. Postępowanie będzie przeprowadzone w styczniu 2022 - zwiększono planowanie w stosunku do obecnych cen - (inflacja,)</t>
  </si>
  <si>
    <t>Szkolenie okresowe dla pracowników zatrudnionych na stanowiskach robotniczych, administracyjnych i inżynieryjno - technicznych (około 200 osób)</t>
  </si>
  <si>
    <t>Przegląd, konserwacja instalacji sygnalizacji p.poż (SAP,DSO,ROP, syst. oddymiania - z klapami i p/poż wyłączniki prądu.&lt;br&gt;Planowane rozszerzenie zakresu obecnie obowiązującej umowy o dodatkowe czynności</t>
  </si>
  <si>
    <t>Umowa do 30.09.2023r Vat-0%</t>
  </si>
  <si>
    <t>Pakiet oprogramowania bibliotecznego&lt;br&gt;&lt;br&gt;Szacowanie na podstawie umowy z 2021.</t>
  </si>
  <si>
    <t>Szacowanie na podstawie umowy z 2021.</t>
  </si>
  <si>
    <t>BIP&lt;br&gt;&lt;br&gt;Szacowanie na podstawie umowy z 2021.</t>
  </si>
  <si>
    <t>Szacowanie na podstawie 2021 roku</t>
  </si>
  <si>
    <t>Naprawa i konserwacja komputerowych urządzeń peryferyjnych&lt;br&gt;Obsługa urządzeń drukujących&lt;br&gt;&lt;br&gt;Wartość szacunkowa na podstawie poprzedniej umowy</t>
  </si>
  <si>
    <t>Wartość szacunkowa na podstawie poprzedniej umowy</t>
  </si>
  <si>
    <t>Dostęp do internetu-Olejnica&lt;br&gt;&lt;br&gt;Szacunkowa wartość</t>
  </si>
  <si>
    <t>Szacunkowa wartość</t>
  </si>
  <si>
    <t>Usługi przesyłania krótkich komunikatów tekstowych (SMS),&lt;br&gt;&lt;br&gt;Szacunkowa wartość</t>
  </si>
  <si>
    <t>Materiały budowlane do bieżącej konserwacji</t>
  </si>
  <si>
    <t>Materiały sanitarne (hydrauliczne) do bieżącej konserwacji</t>
  </si>
  <si>
    <t>Drewno i materiały drewniane do bieżącej konserwacji</t>
  </si>
  <si>
    <t>Wyroby metalowe</t>
  </si>
  <si>
    <t>Naprawa dźwigów</t>
  </si>
  <si>
    <t>Wynajem maszyn i pojazdów</t>
  </si>
  <si>
    <t>Usługi ochrony</t>
  </si>
  <si>
    <t>przetarg - nowa umowa od 1.03.2022</t>
  </si>
  <si>
    <t>szacunkowa kwota od 01-07-2022 do 31-12-2022</t>
  </si>
  <si>
    <t>szacunkowa kwota od 01-09-2022 do 31-12-2022</t>
  </si>
  <si>
    <t>Zestawy komputerowe dla rekrutacji (3 zestawy komputerowe)</t>
  </si>
  <si>
    <t>usługi poligraficzne</t>
  </si>
  <si>
    <t>medale dla uczestników Onkoigrzysk</t>
  </si>
  <si>
    <t>B0059</t>
  </si>
  <si>
    <t>Dostawa pucharów, statuetek, medali</t>
  </si>
  <si>
    <t>Dostawa środków czystości i dezynfekcyjnych, produktów z tworzyw sztucznych, sprzętu gospodarczego</t>
  </si>
  <si>
    <t>7000 zł dostawa - Umowa nr 69/2021 z dnia 29.06.2021,</t>
  </si>
  <si>
    <t>Umowa nr 126/2020&lt;br&gt;Gospodarka drzewostanem</t>
  </si>
  <si>
    <t>decyzje konserwatorskie, wycinki, nasadzenia, pielęgnacja</t>
  </si>
  <si>
    <t>Sprzęt komputerowy o wartości od 1.000 zł do 10.000 zł</t>
  </si>
  <si>
    <t>laptop, dysk zewnętrzny 4 TB (Adam Stępień), dysk zewnętrzny 1 TB (Kierownik Biura Promocji)</t>
  </si>
  <si>
    <t>Expertus - baza bibliograficzna prac naukowych&lt;br&gt;&lt;br&gt;Szacunkowa wartość</t>
  </si>
  <si>
    <t>Fundusz bezosobowy - wynagrodzenia&lt;br&gt;Koszt zaproszenia wykładowców (krajowych i zagranicznych) - honorarium za wykłady 20 szt. &lt;br&gt;cena za wykład 500,00</t>
  </si>
  <si>
    <t>Przygotowanie materiałów promocyjnych i reklamowych (torby konferencyjne z nadrukiem i identyfikatory)</t>
  </si>
  <si>
    <t>zakup kamer internetowych do prowadzenia konferencji w systemie online</t>
  </si>
  <si>
    <t>prowadzenie tłumaczenia symultaniczengo w czasie sesji</t>
  </si>
  <si>
    <t>Wycieczka</t>
  </si>
  <si>
    <t>Zakup sprzętu sportowego i rekreacyjnego</t>
  </si>
  <si>
    <t>Dostawa materiałów informacyjnych</t>
  </si>
  <si>
    <t>Dostawa sprzetu biurowego</t>
  </si>
  <si>
    <t>Niszczarka do papieru</t>
  </si>
  <si>
    <t>Catering - przerwy kawowe dla 100 uczestników na 5 przerwach cena jednostkowa 25.00zł</t>
  </si>
  <si>
    <t>Usługi poligraficzne specjalistyczna</t>
  </si>
  <si>
    <t>Usługi hotelarskie dla zaproszonych gości</t>
  </si>
  <si>
    <t>koszty Bankietu</t>
  </si>
  <si>
    <t>Laptop do sekretariatu konferencji</t>
  </si>
  <si>
    <t>Przewóz zaproszonych gości</t>
  </si>
  <si>
    <t>wizyty specjalistów</t>
  </si>
  <si>
    <t>wizyty specjalistow - zus</t>
  </si>
  <si>
    <t>wynagrodzenia praktyki podologia</t>
  </si>
  <si>
    <t>praktyki podologia ZUS</t>
  </si>
  <si>
    <t>poz 3</t>
  </si>
  <si>
    <t>wynagrodzenie praktyki pedagogika</t>
  </si>
  <si>
    <t>praktyki pedagogika ZUS</t>
  </si>
  <si>
    <t>wynagrodzenie praktyki edukacja przedszkolna</t>
  </si>
  <si>
    <t>praktyki edukacja przedszkolna i wczesnoszkolna ZUS</t>
  </si>
  <si>
    <t>Wydarzenia integrujące</t>
  </si>
  <si>
    <t>Honoraria autorskie</t>
  </si>
  <si>
    <t>C0094</t>
  </si>
  <si>
    <t>Recenzje</t>
  </si>
  <si>
    <t>C0091</t>
  </si>
  <si>
    <t>Recenzje i promotorstwo w pracach naukowych</t>
  </si>
  <si>
    <t>recenzje monografii, podręczników</t>
  </si>
  <si>
    <t>umowy z recenzentami i wynagrodzenie promotorów</t>
  </si>
  <si>
    <t>Koszt wynagrodzenia dla wybitnych profesorów rodzimego środowiska naukowego prowadzących wykłady interdyscyplinarne w Szkole Doktorskiej - umowy o dzieło</t>
  </si>
  <si>
    <t>Koszt wynagrodzenia dla wybitnych naukowców o światowym uznaniu prowadzących interdyscyplinarne wykłady naukowe w Szkole Doktorskiej - umowy o dzieło</t>
  </si>
  <si>
    <t>poz. 14</t>
  </si>
  <si>
    <t>Koszt zatrudnienia wykładowców z zagranicy w prowadzenie programów kształcenia - umowy o dzieło</t>
  </si>
  <si>
    <t>Bilety wstępu do obiektów muzealnych</t>
  </si>
  <si>
    <t>Bilety wstępu do obiektów turystycznych</t>
  </si>
  <si>
    <t>B0047</t>
  </si>
  <si>
    <t>Dostawa urządzeń drukujących - w trybie standardowym</t>
  </si>
  <si>
    <t>Umowa nr 141/2020 - ( Halley Aktuariusze) wycena aktuarialna rezerw</t>
  </si>
  <si>
    <t>Stypendia socjalne - studenci</t>
  </si>
  <si>
    <t>Stypendia dla niepełnosprawnych - studenci</t>
  </si>
  <si>
    <t>Stypendia rektora - studenci</t>
  </si>
  <si>
    <t>Zapomogi - studenci</t>
  </si>
  <si>
    <t>Stypendia socjalne - doktoranci</t>
  </si>
  <si>
    <t>stypendium socjalne od I-VI i od X-XII.2022&lt;br&gt;dla 2 osób x 500 zł/mc x 6 mcy&lt;br&gt;„Stawka VAT zwolniony”.</t>
  </si>
  <si>
    <t>Stypendia dla niepełnosprawnych - doktoranci</t>
  </si>
  <si>
    <t>osoby mogą składać wnioski w trakcie roku akad. Na chwilę obecną nikt nie złożył podania</t>
  </si>
  <si>
    <t>Stypendia rektora - doktoranci</t>
  </si>
  <si>
    <t>stypendium rektora od I-VI i od X-XII&lt;br&gt;8 osób (5 WF i 3 FIZ)</t>
  </si>
  <si>
    <t>Zapomogi - doktoranci</t>
  </si>
  <si>
    <t>Umowa 215/2021 - Kancelaria Prawna Certus - usługa windykacji należności i usprawnienia procesów windykacji</t>
  </si>
  <si>
    <t>C0087</t>
  </si>
  <si>
    <t>Usługi windykacji</t>
  </si>
  <si>
    <t>Filmy reklamowe i i informacyjne</t>
  </si>
  <si>
    <t>Organizacja wydarzeń promocyjnych</t>
  </si>
  <si>
    <t>Materiały reklamowe i informacyjne</t>
  </si>
  <si>
    <t>Druk materiałów info, promo</t>
  </si>
  <si>
    <t>Prowadzenie wykładów i ćwiczeń dla studentów UTW</t>
  </si>
  <si>
    <t>C0086</t>
  </si>
  <si>
    <t>Usługi prowadzenia wykładów i ćwiczeń</t>
  </si>
  <si>
    <t>Poddruki do dyplomów ukończenia studiów - na papierze zabezpieczonym, ze znakiem wodnym -zgodnie z Ustawą o dokumentach publicznych&lt;br&gt;(w PWPW)</t>
  </si>
  <si>
    <t>Zamówienie we wskazanej kwocie dotyczy okresu 2 lat, przeznaczone do działalności wszystkich zobowiązanych jednostek Uczelni. „Zgodnie z uzasadnieniem ”</t>
  </si>
  <si>
    <t>komputer</t>
  </si>
  <si>
    <t>Wykonanie pomiaru i analiza danych z wykorzystaniem okularów Eye-Tracker</t>
  </si>
  <si>
    <t>Akumulatory i baterie do aparatur badawczych</t>
  </si>
  <si>
    <t>Przegląd kas fiskalnych</t>
  </si>
  <si>
    <t>C0095</t>
  </si>
  <si>
    <t>Usługi w zakresie przeglądu kas fiskalnych</t>
  </si>
  <si>
    <t>Praktyki pedagogiczne</t>
  </si>
  <si>
    <t>C0092</t>
  </si>
  <si>
    <t>Praktyki studenckie</t>
  </si>
  <si>
    <t>Części eksploatacyjne do analizatorów:&lt;br&gt;- Cosmed Quark CPET&lt;br&gt;- Siemens RapidLab 348</t>
  </si>
  <si>
    <t>Doktoraty - umowy z recenzentami i promotorami</t>
  </si>
  <si>
    <t>doktoraty - umowy dla recenzentów i promotorów</t>
  </si>
  <si>
    <t>Urządzenia sieciowe</t>
  </si>
  <si>
    <t>B0063</t>
  </si>
  <si>
    <t>Dostawa sprzętu sieciowego</t>
  </si>
  <si>
    <t>Potrzebna kwota 40 000 zł</t>
  </si>
  <si>
    <t>Komputer stacjonarny z monitorem</t>
  </si>
  <si>
    <t>Uczestnictwo 4 członków w Komisji Oceny Śródokresowej -Szkoła Doktorska</t>
  </si>
  <si>
    <t>Uczestnictwo 4 członków w Komisji Oceny Śródokresowej - Składki ZUS&lt;br&gt;-Szkoła Doktorska</t>
  </si>
  <si>
    <t>Dodatek do wynagrodzenia za realizację zajęć z języka angielskiego dla Kierownika Biura Projektów i Funduszy Zewnętrznych.</t>
  </si>
  <si>
    <t>poz.33, cz.2</t>
  </si>
  <si>
    <t>Projekt graficzny plansz</t>
  </si>
  <si>
    <t>Renowacja pamiatkowych tablic</t>
  </si>
  <si>
    <t>Składki ZUS od dodatku do wynagrodzenia za realizację zajęć z języka angielskiego dla Kierownika Biura Projektów i Funduszy Zewnętrznych</t>
  </si>
  <si>
    <t>poz. 33, cz.2</t>
  </si>
  <si>
    <t>Koszty delegacji pracowników prowadzących zajęcia wyjazdowe na specjalizacjach narciarstwo, snowboard, wspinaczka, żeglarstwo, kajakarstwo</t>
  </si>
  <si>
    <t>zadanie 1, nowa pozycja</t>
  </si>
  <si>
    <t>Koszty dojazdu i pobytu studentów na zajęciach wyjazdowych w dyscyplinach narciarstwo, snowboard, wspinaczka (dojazdy, noclegi, wyżywienie)</t>
  </si>
  <si>
    <t>Zadanie 1, nowa pozycja</t>
  </si>
  <si>
    <t>Koszty zajęć na specjalizacjach instruktorskich na obiektach obcych - sztuczne obiekty wspinaczkowe, strzelnica, kluby fitness</t>
  </si>
  <si>
    <t>Zakup sprzętu i wyposażenia do realizacji zajęć praktycznych na specjalizacjach instruktorskich (ćwiczenia, warsztaty)</t>
  </si>
  <si>
    <t>Zużycie paliwa do łodzi motorowej do realizacji zajęć na specjalizacjach instruktorskich sporty wodne</t>
  </si>
  <si>
    <t>Bilety wstępu na obiekty sportowe</t>
  </si>
  <si>
    <t>(łyżwiarstwo, wspinaczka, inne)</t>
  </si>
  <si>
    <t>Wizytówka</t>
  </si>
  <si>
    <t>umowa nr 53/2021-materiały biurowe</t>
  </si>
  <si>
    <t>do 31.05.2022</t>
  </si>
  <si>
    <t>dostawa hologramów</t>
  </si>
  <si>
    <t>dotyczy przepustek wjazdowych</t>
  </si>
  <si>
    <t>Prześcieradło jednorazowe papierowe</t>
  </si>
  <si>
    <t>Cel: zabezpieczenie powierzchni mających kontrakt z ciałem na zajęciach z fizykoterapii</t>
  </si>
  <si>
    <t>przeglądy kas fiskalnych</t>
  </si>
  <si>
    <t>kryta pływalnia</t>
  </si>
  <si>
    <t>dostawa pieczątek i wizytówek</t>
  </si>
  <si>
    <t>monitory</t>
  </si>
  <si>
    <t>sala 103 i 114</t>
  </si>
  <si>
    <t>usługi restauracyjne</t>
  </si>
  <si>
    <t>Sprzęt dydaktyczny</t>
  </si>
  <si>
    <t>wycieraczki dywanowe z tworzyw sztucznych</t>
  </si>
  <si>
    <t>usługi naprawcze systemów bezpieczeństwa</t>
  </si>
  <si>
    <t>C0006</t>
  </si>
  <si>
    <t>Konserwacja, serwis i naprawa systemów ochrony</t>
  </si>
  <si>
    <t>umowy na prowadzenie zajęć dydaktycznych</t>
  </si>
  <si>
    <t>koszt recenzji oraz wynagrodzenia promotorów z zewnątrz</t>
  </si>
  <si>
    <t>hologramy do legitymacji instruktorskich</t>
  </si>
  <si>
    <t>Niszczarka do dokumentów</t>
  </si>
  <si>
    <t>Dostawa sprzętu sportowego</t>
  </si>
  <si>
    <t>Sprzęt do treningu siłowego</t>
  </si>
  <si>
    <t>Badania laboratoryjne efektów treningu hipoksyjnego</t>
  </si>
  <si>
    <t>Sprzęt sportowy</t>
  </si>
  <si>
    <t>bramki, siatki, sprzęt do Krytej Pływ., osłony</t>
  </si>
  <si>
    <t>Sprzęt AV</t>
  </si>
  <si>
    <t>ekrany, złącza, kable - do 6 sal seminaryjnych w P-4 (możliwość podłączenia nowego typu laptopów-HDMI)</t>
  </si>
  <si>
    <t>Umowa nr ........Wynajem samochodu</t>
  </si>
  <si>
    <t>umowa na trzy lata</t>
  </si>
  <si>
    <t>Akumulatory żelowe</t>
  </si>
  <si>
    <t>dot. monitoringów</t>
  </si>
  <si>
    <t>wynagrodzenia&lt;br&gt;DOKTORATY</t>
  </si>
  <si>
    <t>DOKTORATY -Wynagrodzenia recenzentów, promotorów, promotorów pomocniczych.</t>
  </si>
  <si>
    <t>Fundusz osobowy - wynagrodzenia&lt;br&gt;HABILITACJE</t>
  </si>
  <si>
    <t>Wynagrodzenia recenzentów i członków komisji habilitacyjnej</t>
  </si>
  <si>
    <t>Dyplomy doktorskie i habilitacyjne + tuby</t>
  </si>
  <si>
    <t>DOKTORATY</t>
  </si>
  <si>
    <t>wynagrodzenia promotorów, promotorów pomocniczych i recenzentów w postępowaniach o nadanie stopnia doktora</t>
  </si>
  <si>
    <t>HABILITACJE</t>
  </si>
  <si>
    <t>wynagrodzenia recenzentów I członków komisji habilitacyjnych w postępowaniach o nadanie stopnia doktora habilitowanego</t>
  </si>
  <si>
    <t>Zgodnie z umową 48/2020. Realizacja przez Dział AG</t>
  </si>
  <si>
    <t>Adobe &lt;br&gt;&lt;br&gt;Na podstawie szacowania</t>
  </si>
  <si>
    <t>Science Wizard&lt;br&gt;&lt;br&gt;Na podstawie kwot z umowy z 2021</t>
  </si>
  <si>
    <t>Cyklinowanie i malowanie parkietu sali sportowej w Hali Wielofunkcyjnej.</t>
  </si>
  <si>
    <t>prowadzenie wykładów</t>
  </si>
  <si>
    <t>Stypendia naukowe - finansowanie z odpisu na fundusz</t>
  </si>
  <si>
    <t>Stypendia naukowe - finansowanie z darowizn</t>
  </si>
  <si>
    <t>Ratownik WOPR (umowa-zlecenie)</t>
  </si>
  <si>
    <t>Ratownik WOPR (składki ZUS)</t>
  </si>
  <si>
    <t>Opieka medyczna na obozach (umowa-zlecenie)</t>
  </si>
  <si>
    <t>Opieka medyczna na obozach (składki ZUS)</t>
  </si>
  <si>
    <t>Opłata za nocleg</t>
  </si>
  <si>
    <t>Dieta</t>
  </si>
  <si>
    <t>Usługi audytu (audyt architektoniczny pod kątem dostępności wybranych obiektów AWF we Wrocławiu dla osób z niepełnosprawnościami).</t>
  </si>
  <si>
    <t>C0078</t>
  </si>
  <si>
    <t>Usługi audytu</t>
  </si>
  <si>
    <t>Usługi szkoleniowe (szkolenie dla pracowników dotyczące udzielania wsparcia w kryzysie zdrowia psychicznego studentów oraz studentom &lt;br&gt;z niepełnosprawnościami)</t>
  </si>
  <si>
    <t>Audit zewnętrzny systemu zarządzania jakością.</t>
  </si>
  <si>
    <t>Umowa na trzy lata, płatności: 2022 - 10 500 zł, 2023 - 4750 zł, 2024 - 4750 zł. Łącznie: 20 000 zł</t>
  </si>
  <si>
    <t>Wdrożenie systemu zarządzania jakością w nowych jednostkach</t>
  </si>
  <si>
    <t>Wdrożenie systemu ISO w 7 nowych jednostkach - 7 x 1200 zł.</t>
  </si>
  <si>
    <t>Umowa nr AWF 1/04/2021 - usługa audytu wewnętrznego nad wdrożonym systemem zarządzania jakością w AWF Wrocław</t>
  </si>
  <si>
    <t>Kontynuacja umowy AWF nr 1/04/2021</t>
  </si>
  <si>
    <t>Usługa audytu wewnętrznego w nowych jednostkach</t>
  </si>
  <si>
    <t>Dla 7 nowych jednostek (od maja, przez 8 miesięcy)</t>
  </si>
  <si>
    <t>Druk plakatów promujących Studenckie Koła Naukowe</t>
  </si>
  <si>
    <t>Nagrody książkowe dla wyróżnionych, Konferencja Naukowa Wieczór Naukowca</t>
  </si>
  <si>
    <t>C0022</t>
  </si>
  <si>
    <t>Wykonanie dokumentacji projektowej</t>
  </si>
  <si>
    <t>Usługa doradztwa prawnego za okres IX-XII</t>
  </si>
  <si>
    <t>recenzje i wynagrodzenia promotorów w przewodach doktorskich</t>
  </si>
  <si>
    <t>Usługa audytu wewnętrznego nad wdrożonym systemem zarządzania jakością w AWF Wrocław</t>
  </si>
  <si>
    <t>Listopad i grudzień 2022 - za 26 obecnie wdrożonych jednostek.</t>
  </si>
  <si>
    <t>Dofinansowanie wypoczynku letniego - pracownicy</t>
  </si>
  <si>
    <t>Dofinansowania do wypoczynku pracowników</t>
  </si>
  <si>
    <t>Dofinansowanie do wypoczynku świątecznego - pracownicy</t>
  </si>
  <si>
    <t>Dofinansowania do wypoczynku zimowego - pracownicy</t>
  </si>
  <si>
    <t>Zapomogi losowe - pracownicy</t>
  </si>
  <si>
    <t>Dofinansowanie do wypoczynku letniego - emeryci</t>
  </si>
  <si>
    <t>Dofinansowanie wypoczynku letniego emeryci</t>
  </si>
  <si>
    <t>Dofinansowanie do wypoczynku świątecznego - emeryci</t>
  </si>
  <si>
    <t>Dofinansowanie wypoczynku Świątecznego emeryci</t>
  </si>
  <si>
    <t>Zapomogi losowe - emeryci</t>
  </si>
  <si>
    <t>Zapomogi losowe emeryci</t>
  </si>
  <si>
    <t>Dofinansowanie kosztów utrzymania obiektów socjalnych w O.D. Olejnicy</t>
  </si>
  <si>
    <t>Wydatki na utrzymanie domków socjalnych w Olejnicy</t>
  </si>
  <si>
    <t>Pożyczki mieszkaniowe - pracownicy</t>
  </si>
  <si>
    <t>Pożyczki mieszkaniowe z ZFŚS - pracownicy</t>
  </si>
  <si>
    <t>Pożyczki mieszkaniowe - emeryci</t>
  </si>
  <si>
    <t>Pożyczki mieszkaniowe z ZFŚS - emeryci</t>
  </si>
  <si>
    <t>Umowa nr 20/2021, Usługi drukowania</t>
  </si>
  <si>
    <t>od 01-01-2021 do 23-02-2021</t>
  </si>
  <si>
    <t>Umowa 64/2021&lt;br&gt;&lt;br&gt;Serwis strony głównej</t>
  </si>
  <si>
    <t>Na podstawie umowy 64/2021</t>
  </si>
  <si>
    <t>Umowa AWF nr 188/2021- Echo24TV</t>
  </si>
  <si>
    <t>Usługa Publikacji</t>
  </si>
  <si>
    <t>B0061</t>
  </si>
  <si>
    <t>Dostawa zestawów upominkowych</t>
  </si>
  <si>
    <t>zakup rzutnika Witelona</t>
  </si>
  <si>
    <t>maszyna do konserwacji i utrzymania skarp</t>
  </si>
  <si>
    <t>budynek P4</t>
  </si>
  <si>
    <t>Remont urządzeń klimatyzacyjnych</t>
  </si>
  <si>
    <t>8000 zł - po podpisaniu kolejnej umowy na dostawę środków czystości</t>
  </si>
  <si>
    <t>Przedłużenie i wydanie nowych podpisów elektronicznych&lt;br&gt;&lt;br&gt;Na podstawie szacowania</t>
  </si>
  <si>
    <t>Umowa 215/2021 - usługi windykacji: koszty zastępstwa procesowego, koszty opłat sądowych</t>
  </si>
  <si>
    <t>zastępstwo procesowe - 7 tys. zł, opłaty sądowe - 1,4 tys.zł</t>
  </si>
  <si>
    <t>Wydruk certyfikatów, zaświadczeń, materiałów informacyjnych i promocyjnych</t>
  </si>
  <si>
    <t>Dostawa sprzętu i materiałów biurowych - poza lista towarów - wyposażenie, karty plastikowe do drukowania legitymacji</t>
  </si>
  <si>
    <t>wydruki certyfikatów, zaświadczeń itp.</t>
  </si>
  <si>
    <t>Tłumaczenia umów i materiałów - wykłady profesorów z zagranicy</t>
  </si>
  <si>
    <t>Wypożyczenie aparatury badawczej - ultrasonograf</t>
  </si>
  <si>
    <t>Zgodnie z uzasadnieniem wyboru trybu, który zostanie dostarczony do Biura Zamówień Publicznych.</t>
  </si>
  <si>
    <t>Paski testowe do analizy stężenia kwasu mlekowego urządzeniem Lactate Scout</t>
  </si>
  <si>
    <t>Nakłuwacze do pomiaru stężenia metabolitów we krwi,&lt;br&gt;Rękawiczki lateksowe jednorazowe + wata&lt;br&gt;Żel przewodzący do elektrod</t>
  </si>
  <si>
    <t>Koszt transportu i obsługi sprzętu</t>
  </si>
  <si>
    <t>Naprawa i serwis sprzętu w ramach Centralnego Laboratorium</t>
  </si>
  <si>
    <t>Fundusz osobowy - Składki PPK</t>
  </si>
  <si>
    <t>A0022</t>
  </si>
  <si>
    <t>Składka PPK</t>
  </si>
  <si>
    <t>w formie dodatku zadaniowego</t>
  </si>
  <si>
    <t>Fundusz bezosobowy</t>
  </si>
  <si>
    <t>Fundusz bezosobowy ZUS</t>
  </si>
  <si>
    <t>Prowadzenie zajęć</t>
  </si>
  <si>
    <t>Składki ZUS</t>
  </si>
  <si>
    <t>Dopłaty do wypoczynku dzieci</t>
  </si>
  <si>
    <t>poz. 43</t>
  </si>
  <si>
    <t>Umowa nr 17/2020 DŹWIGAR&lt;br&gt;Serwis dźwigów</t>
  </si>
  <si>
    <t>do 31-01-2022</t>
  </si>
  <si>
    <t>Umowa 217/2019 KONE&lt;br&gt;Serwis dźwigów</t>
  </si>
  <si>
    <t>do 31-12-2022</t>
  </si>
  <si>
    <t>Lp.</t>
  </si>
  <si>
    <t>Klasyfikacja CPV</t>
  </si>
  <si>
    <t>RAZEM:</t>
  </si>
  <si>
    <t>Wyjazd badawczy z przewozem aparatury badawczej</t>
  </si>
  <si>
    <t>p.</t>
  </si>
  <si>
    <t>Laptop LENOVO -uzupełnienie mobilnego zestawu naukowo-badawczego do pomiaru i analizy zmienności rytmu serca.</t>
  </si>
  <si>
    <t>Specyfikacja komputera przy zamówieniu.</t>
  </si>
  <si>
    <t>-TABLET</t>
  </si>
  <si>
    <t>-SŁUCHAWKI</t>
  </si>
  <si>
    <t>do odsłuchiwania sesji relaksacyjnych</t>
  </si>
  <si>
    <t>-SENSOR TĘTNA - Polar H10</t>
  </si>
  <si>
    <t>Korekta przygotowanego i opłaconego w 2021 roku nagrania głównego z uwzględnieniem potrzeb kobiet i mężczyzn.</t>
  </si>
  <si>
    <t>.</t>
  </si>
  <si>
    <t>Z.19.07 - Szczepańska-Gieracha Joanna, dr hab. - Wirtualny Ogród Terapeutyczny jako uzupełnienie procesu leczenia i rehabilitacji osób starszych z objawami depresji</t>
  </si>
  <si>
    <t>Środki przyznane w prowizorium</t>
  </si>
  <si>
    <t>Zestawienie skorygowanych planów dysponentów do korekty prowizorium</t>
  </si>
  <si>
    <t>Uproszczone zestawienie kosztów w SKF na dzień 17.01.2022 ( bez przesunięć)</t>
  </si>
  <si>
    <t>Pełne zestawienie kosztów w SKF na dzień 17.01.2022 ( z przesunięciami)</t>
  </si>
  <si>
    <t>Różnica na poz. planu  przed/po korekcie, w tym:</t>
  </si>
  <si>
    <t>-różnice wpływające na wynik finansowy (konta 4)</t>
  </si>
  <si>
    <t>- różnice wpływające na wartość nakładów (020)</t>
  </si>
  <si>
    <t>założenia do amortyzacji (odnoszona  na 400/760)</t>
  </si>
  <si>
    <t>* korekta nakładów 020 w wysokości 3.214,00</t>
  </si>
  <si>
    <t>Zamówienia</t>
  </si>
  <si>
    <t>rozliczone</t>
  </si>
  <si>
    <t>w trakcie</t>
  </si>
  <si>
    <t>Pracownicza Kasa Zapomogowo-Pożyczkowa AWF we Wrocławiu - R600/ZP</t>
  </si>
  <si>
    <t>C0085</t>
  </si>
  <si>
    <t>Usługi wypożyczania sprzętu sportowego</t>
  </si>
  <si>
    <t>Uniwersyteckie Centrum Wychowania Fizycznego i Sportu - P130</t>
  </si>
  <si>
    <t>amortyzacja do 2021 r. (równa odpisom 760) - 780.tys.zł&lt;br&gt;&lt;br&gt;amortyzacja do 2021 r. (koszt) - 187.700 zł&lt;br&gt;&lt;br&gt;planowana amortyzacja 2022 r. - (równa odpisom 760) - 885 tys.zł&lt;br&gt;&lt;br&gt;korekta I prowizorium - 3.214 zł</t>
  </si>
  <si>
    <t>Środki zostaną wykorzystane na pokrycie kosztów delegacji do Warszawy w celu dostarczenia surowic do oznaczenie panelu metabolitów witaminy d oraz aktywnej formy witaminy d (kalcytriolu)</t>
  </si>
  <si>
    <t>1.Wyjazd badawczy do Szczecina w miesiącu styczeń 2022 roku z przewozem aparatury badawczej. &lt;br&gt;&lt;br&gt;2.Wyjazd badawczy do Szczecina w miesiącu luty 2022 roku z przewozem aparatury badawczej. &lt;br&gt;&lt;br&gt;3. Wyjazd badawczy do Szczecina w miesiącu marzec 2022 roku z przewozem aparatury badawczej.</t>
  </si>
  <si>
    <t>Skanowanie dokumentacji archiwalnej i wielkoformatowej dot. obiektu dydaktycznego ul. Witelona 25A</t>
  </si>
  <si>
    <t>Skanowanie dokumentacji wielkoformatowej dot.obiektu dydaktycznego ul. Witelona 25A&lt;br&gt;(dokumentacja archiwalna)</t>
  </si>
  <si>
    <t>Od: Rektor rezerwa - R000/RE&lt;br&gt;Do: Prorektor ds. Organizacyjnych i Współpracy z Otoczeniem - P400</t>
  </si>
  <si>
    <t>Zasilenie</t>
  </si>
  <si>
    <t>Przekazanie środków między dysponentami</t>
  </si>
  <si>
    <t>dysk twardy</t>
  </si>
  <si>
    <t>Oprogramowanie do nowo zakupionego zestawu komputerowego</t>
  </si>
  <si>
    <t>Od: Remonty - Obiekty Inżynieryjne&lt;br&gt;Do: Dział Techniczny - A310</t>
  </si>
  <si>
    <t>Od: Biuro Karier i Rekrutacji - P370&lt;br&gt;Do: Biuro Promocji Uczelni - P430</t>
  </si>
  <si>
    <t>dysk twardy SSD&lt;br&gt;pamięć ddr 16GB</t>
  </si>
  <si>
    <t>Od: Biblioteka Główna i Ośrodek Informacji Naukowej - P210&lt;br&gt;Do: Biuro Kanclerza - A000</t>
  </si>
  <si>
    <t>Od: Biblioteka Główna i Ośrodek Informacji Naukowej - P210&lt;br&gt;Do: Dział Eksploatacji i Wynajmu Obiektów - pozostałe A660/PO</t>
  </si>
  <si>
    <t>Od: Prorektor ds. Organizacyjnych i Współpracy z Otoczeniem - P400&lt;br&gt;Do: Biuro Promocji Uczelni - P430</t>
  </si>
  <si>
    <t>Laptop LENOVO -uzupełnienie mobilnego zestawu naukowo-badawczego do pomiaru i analizy zmienności rytmu serca.&lt;br&gt; Specyfikacja komputera przy zamówieniu.&lt;br&gt;&lt;br&gt;Centrum Informatyczne- przetargi</t>
  </si>
  <si>
    <t>Laptop LENOVO do celów naukowo- badawczych&lt;br&gt;jako uzupełnienie mobilnego zestawu naukowo-badawczego do pomiaru i analizy zmienności rytmu serca.&lt;br&gt;&lt;br&gt;Planowany przetarg - Centrum Informatyczne</t>
  </si>
  <si>
    <t>nagranie sesji reklaksacyjno-terapeutycznej (MP3) dla pacjentów kardiologicznych wyłącznie do celów naukowo-badawczych.</t>
  </si>
  <si>
    <t>Od: Inwestycje - P1&lt;br&gt;Do: Inwestycje Witelona 25A</t>
  </si>
  <si>
    <t>Inwestycje Witelona 25A</t>
  </si>
  <si>
    <t>Usługa badania gleby</t>
  </si>
  <si>
    <t>Powyższa aparatura posłuży wyłącznie do celów naukowo-badawczych w zakresie pomiaru i analizy zmienności rytmu serca.&lt;br&gt;&lt;br&gt;Zakupiony sprzęt naukowo-badawczy zostanie wykorzystany do rejestracji zmian tętna u uczestników badania w czasie rzeczywistym - stanowi część mobilnego stanowiska badawczego.</t>
  </si>
  <si>
    <t>zakup gaśnic</t>
  </si>
  <si>
    <t>Wynagrodzenie w ramach realizacji warsztatów WRKP</t>
  </si>
  <si>
    <t>Zus od wynagrodzenia w ramach realizacji warsztatów WRKP</t>
  </si>
  <si>
    <t>Wynagrodzenia w ramach realizacji WRKP</t>
  </si>
  <si>
    <t>Zus od wynagrodzenia w ramach realizacji zajęć z WRKP</t>
  </si>
  <si>
    <t>A.  Przychody z działalności operacyjnej (02+18)</t>
  </si>
  <si>
    <t>Pozostałe przychody  (19+20)</t>
  </si>
  <si>
    <t>B. Koszty działalności operacyjnej (25+44)</t>
  </si>
  <si>
    <t>Koszty podstawowej działalności operacyjnej  (41)</t>
  </si>
  <si>
    <t>C. Zysk (strata) z działalności operacyjnej  (01−24)</t>
  </si>
  <si>
    <t>F. Zysk (strata) brutto (49+50-52)</t>
  </si>
  <si>
    <t>I. Zysk (strata) netto (54-55-56)</t>
  </si>
  <si>
    <t>Korekta prowizorium na 2022 r.</t>
  </si>
  <si>
    <t xml:space="preserve"> Różnice</t>
  </si>
  <si>
    <t>Prowizorium na 2022 r.</t>
  </si>
  <si>
    <t xml:space="preserve">Dział I. Rachunek zysków i strat  </t>
  </si>
  <si>
    <t xml:space="preserve">Dział IV. Informacje rzeczowe i uzupełniające </t>
  </si>
  <si>
    <t>w tym równowartość rocznych odpisów amortyzacyjnych  ŚT oraz WNIP z dotacji celowych, subwencji, a także otrzymanych nieodpłatnie z innych źródeł</t>
  </si>
  <si>
    <t>wniosek złożony na 17.600</t>
  </si>
  <si>
    <t>Korekta II</t>
  </si>
  <si>
    <t>Plan na 2022 rok po korekcie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</si>
</sst>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00"/>
    <numFmt numFmtId="166" formatCode="#,##0.0000"/>
  </numFmts>
  <fonts count="7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zcionka tekstu podstawowego"/>
      <charset val="238"/>
    </font>
    <font>
      <b/>
      <sz val="11"/>
      <color rgb="FF0044CC"/>
      <name val="Czcionka tekstu podstawowego"/>
      <family val="2"/>
      <charset val="238"/>
    </font>
    <font>
      <sz val="7"/>
      <color rgb="FF00000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7"/>
      <color rgb="FF333333"/>
      <name val="Arial"/>
      <family val="2"/>
      <charset val="238"/>
    </font>
    <font>
      <b/>
      <sz val="7"/>
      <color rgb="FF333333"/>
      <name val="Arial"/>
      <family val="2"/>
      <charset val="238"/>
    </font>
    <font>
      <b/>
      <sz val="7.5"/>
      <color rgb="FF0044CC"/>
      <name val="Czcionka tekstu podstawowego"/>
      <family val="2"/>
      <charset val="238"/>
    </font>
    <font>
      <b/>
      <sz val="11"/>
      <color rgb="FF0044CC"/>
      <name val="Arial"/>
      <family val="2"/>
      <charset val="238"/>
    </font>
    <font>
      <b/>
      <sz val="7.5"/>
      <color rgb="FF0044CC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b/>
      <sz val="15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7.5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color rgb="FFCC0000"/>
      <name val="Arial"/>
      <family val="2"/>
      <charset val="238"/>
    </font>
    <font>
      <sz val="7"/>
      <color rgb="FFEE8800"/>
      <name val="Arial"/>
      <family val="2"/>
      <charset val="238"/>
    </font>
    <font>
      <sz val="7.5"/>
      <color rgb="FFEE8800"/>
      <name val="Arial"/>
      <family val="2"/>
      <charset val="238"/>
    </font>
    <font>
      <b/>
      <sz val="9"/>
      <color theme="1"/>
      <name val="Czcionka tekstu podstawowego"/>
      <charset val="238"/>
    </font>
    <font>
      <b/>
      <sz val="8"/>
      <color rgb="FF3366FF"/>
      <name val="Arial"/>
      <family val="2"/>
      <charset val="238"/>
    </font>
    <font>
      <sz val="7"/>
      <color rgb="FF009900"/>
      <name val="Arial"/>
      <family val="2"/>
      <charset val="238"/>
    </font>
    <font>
      <sz val="7"/>
      <color rgb="FF0000CC"/>
      <name val="Arial"/>
      <family val="2"/>
      <charset val="238"/>
    </font>
    <font>
      <sz val="5"/>
      <color rgb="FF666666"/>
      <name val="Arial"/>
      <family val="2"/>
      <charset val="238"/>
    </font>
    <font>
      <sz val="7.5"/>
      <color rgb="FF333333"/>
      <name val="Arial"/>
      <family val="2"/>
      <charset val="238"/>
    </font>
    <font>
      <sz val="7.5"/>
      <color rgb="FFFF0000"/>
      <name val="Arial"/>
      <family val="2"/>
      <charset val="238"/>
    </font>
    <font>
      <sz val="7.5"/>
      <color rgb="FF0000CC"/>
      <name val="Arial"/>
      <family val="2"/>
      <charset val="238"/>
    </font>
    <font>
      <sz val="7.5"/>
      <color rgb="FF009900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.5"/>
      <color rgb="FF000000"/>
      <name val="Arial"/>
      <family val="2"/>
      <charset val="238"/>
    </font>
    <font>
      <b/>
      <sz val="11"/>
      <color rgb="FF0044CC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indexed="64"/>
      </top>
      <bottom/>
      <diagonal/>
    </border>
    <border>
      <left style="medium">
        <color rgb="FF99999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indexed="64"/>
      </right>
      <top/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indexed="64"/>
      </left>
      <right/>
      <top/>
      <bottom/>
      <diagonal/>
    </border>
    <border>
      <left style="medium">
        <color rgb="FF999999"/>
      </left>
      <right style="medium">
        <color indexed="64"/>
      </right>
      <top style="medium">
        <color rgb="FF999999"/>
      </top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indexed="64"/>
      </right>
      <top style="medium">
        <color rgb="FF99999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indexed="64"/>
      </top>
      <bottom style="medium">
        <color rgb="FF999999"/>
      </bottom>
      <diagonal/>
    </border>
    <border>
      <left style="medium">
        <color rgb="FF999999"/>
      </left>
      <right style="medium">
        <color indexed="64"/>
      </right>
      <top style="medium">
        <color indexed="64"/>
      </top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99999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/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/>
      <top/>
      <bottom/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644">
    <xf numFmtId="0" fontId="0" fillId="0" borderId="0" xfId="0"/>
    <xf numFmtId="0" fontId="2" fillId="0" borderId="0" xfId="1" applyProtection="1">
      <protection locked="0"/>
    </xf>
    <xf numFmtId="0" fontId="2" fillId="0" borderId="0" xfId="1" applyAlignment="1" applyProtection="1">
      <alignment wrapText="1"/>
      <protection locked="0"/>
    </xf>
    <xf numFmtId="0" fontId="9" fillId="0" borderId="0" xfId="1" applyFont="1" applyAlignment="1" applyProtection="1">
      <alignment horizontal="center"/>
      <protection locked="0"/>
    </xf>
    <xf numFmtId="0" fontId="10" fillId="0" borderId="0" xfId="2" applyAlignment="1" applyProtection="1">
      <alignment horizontal="center"/>
      <protection locked="0"/>
    </xf>
    <xf numFmtId="0" fontId="10" fillId="0" borderId="0" xfId="2" applyProtection="1">
      <protection locked="0"/>
    </xf>
    <xf numFmtId="0" fontId="10" fillId="0" borderId="0" xfId="2" applyAlignment="1" applyProtection="1">
      <alignment wrapText="1"/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0" fontId="10" fillId="0" borderId="0" xfId="2" applyAlignment="1" applyProtection="1">
      <alignment vertical="center"/>
      <protection locked="0"/>
    </xf>
    <xf numFmtId="0" fontId="10" fillId="0" borderId="0" xfId="2" applyBorder="1" applyProtection="1">
      <protection locked="0"/>
    </xf>
    <xf numFmtId="0" fontId="10" fillId="0" borderId="0" xfId="2" applyFill="1" applyAlignment="1" applyProtection="1">
      <alignment horizontal="center" vertical="center" wrapText="1"/>
      <protection locked="0"/>
    </xf>
    <xf numFmtId="0" fontId="10" fillId="0" borderId="0" xfId="2" applyFill="1" applyAlignment="1" applyProtection="1">
      <alignment wrapText="1"/>
      <protection locked="0"/>
    </xf>
    <xf numFmtId="0" fontId="10" fillId="0" borderId="0" xfId="2" applyFill="1" applyAlignment="1" applyProtection="1">
      <alignment horizontal="center"/>
      <protection locked="0"/>
    </xf>
    <xf numFmtId="0" fontId="7" fillId="0" borderId="0" xfId="2" applyFont="1" applyAlignment="1" applyProtection="1">
      <alignment wrapText="1"/>
      <protection locked="0"/>
    </xf>
    <xf numFmtId="0" fontId="9" fillId="0" borderId="0" xfId="1" applyFont="1" applyBorder="1" applyAlignment="1" applyProtection="1">
      <alignment horizontal="left"/>
      <protection locked="0"/>
    </xf>
    <xf numFmtId="0" fontId="9" fillId="0" borderId="0" xfId="1" applyFont="1" applyBorder="1" applyAlignment="1" applyProtection="1">
      <alignment vertical="center"/>
      <protection locked="0"/>
    </xf>
    <xf numFmtId="164" fontId="7" fillId="0" borderId="3" xfId="2" applyNumberFormat="1" applyFont="1" applyFill="1" applyBorder="1" applyAlignment="1" applyProtection="1">
      <alignment horizontal="right" vertical="center" wrapText="1"/>
    </xf>
    <xf numFmtId="0" fontId="4" fillId="0" borderId="5" xfId="2" quotePrefix="1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8" xfId="2" applyFont="1" applyFill="1" applyBorder="1" applyAlignment="1" applyProtection="1">
      <alignment horizontal="center" vertical="center" wrapText="1"/>
    </xf>
    <xf numFmtId="0" fontId="4" fillId="0" borderId="9" xfId="2" applyFont="1" applyFill="1" applyBorder="1" applyAlignment="1" applyProtection="1">
      <alignment horizontal="center" vertical="center" wrapText="1"/>
    </xf>
    <xf numFmtId="0" fontId="4" fillId="0" borderId="10" xfId="2" applyFont="1" applyFill="1" applyBorder="1" applyAlignment="1" applyProtection="1">
      <alignment horizontal="center" vertical="center" wrapText="1"/>
    </xf>
    <xf numFmtId="0" fontId="4" fillId="0" borderId="9" xfId="2" quotePrefix="1" applyFont="1" applyFill="1" applyBorder="1" applyAlignment="1" applyProtection="1">
      <alignment horizontal="center" vertical="center" wrapText="1"/>
    </xf>
    <xf numFmtId="0" fontId="4" fillId="0" borderId="7" xfId="2" quotePrefix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" fillId="0" borderId="0" xfId="1" applyProtection="1"/>
    <xf numFmtId="0" fontId="2" fillId="0" borderId="0" xfId="1" applyAlignment="1" applyProtection="1">
      <alignment horizontal="left" vertical="center"/>
    </xf>
    <xf numFmtId="0" fontId="2" fillId="0" borderId="0" xfId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2" fillId="0" borderId="0" xfId="1" applyAlignment="1" applyProtection="1">
      <alignment horizontal="center"/>
    </xf>
    <xf numFmtId="0" fontId="3" fillId="0" borderId="0" xfId="1" applyFont="1" applyAlignment="1" applyProtection="1">
      <alignment horizontal="left" vertical="center" wrapText="1"/>
    </xf>
    <xf numFmtId="164" fontId="10" fillId="0" borderId="0" xfId="2" applyNumberFormat="1" applyProtection="1">
      <protection locked="0"/>
    </xf>
    <xf numFmtId="0" fontId="4" fillId="0" borderId="39" xfId="1" applyFont="1" applyBorder="1" applyAlignment="1" applyProtection="1">
      <alignment horizontal="center" vertical="center" wrapText="1"/>
    </xf>
    <xf numFmtId="0" fontId="8" fillId="0" borderId="3" xfId="2" applyFont="1" applyBorder="1" applyAlignment="1" applyProtection="1">
      <alignment horizontal="center" vertical="center"/>
    </xf>
    <xf numFmtId="164" fontId="7" fillId="0" borderId="1" xfId="2" applyNumberFormat="1" applyFont="1" applyFill="1" applyBorder="1" applyAlignment="1" applyProtection="1">
      <alignment vertical="center"/>
      <protection locked="0"/>
    </xf>
    <xf numFmtId="164" fontId="6" fillId="0" borderId="1" xfId="2" applyNumberFormat="1" applyFont="1" applyFill="1" applyBorder="1" applyAlignment="1" applyProtection="1">
      <alignment vertical="center"/>
      <protection locked="0"/>
    </xf>
    <xf numFmtId="164" fontId="6" fillId="2" borderId="1" xfId="2" applyNumberFormat="1" applyFont="1" applyFill="1" applyBorder="1" applyAlignment="1" applyProtection="1">
      <alignment vertical="center"/>
      <protection locked="0"/>
    </xf>
    <xf numFmtId="164" fontId="7" fillId="0" borderId="40" xfId="2" applyNumberFormat="1" applyFont="1" applyFill="1" applyBorder="1" applyAlignment="1" applyProtection="1">
      <alignment horizontal="right" vertical="center" wrapText="1"/>
    </xf>
    <xf numFmtId="164" fontId="7" fillId="0" borderId="2" xfId="2" applyNumberFormat="1" applyFont="1" applyFill="1" applyBorder="1" applyAlignment="1" applyProtection="1">
      <alignment vertical="center"/>
      <protection locked="0"/>
    </xf>
    <xf numFmtId="164" fontId="7" fillId="0" borderId="41" xfId="2" applyNumberFormat="1" applyFont="1" applyFill="1" applyBorder="1" applyAlignment="1" applyProtection="1">
      <alignment vertical="center"/>
      <protection locked="0"/>
    </xf>
    <xf numFmtId="164" fontId="7" fillId="0" borderId="41" xfId="2" applyNumberFormat="1" applyFont="1" applyFill="1" applyBorder="1" applyAlignment="1" applyProtection="1">
      <alignment vertical="center" wrapText="1"/>
      <protection locked="0"/>
    </xf>
    <xf numFmtId="164" fontId="6" fillId="0" borderId="41" xfId="2" applyNumberFormat="1" applyFont="1" applyFill="1" applyBorder="1" applyAlignment="1" applyProtection="1">
      <alignment vertical="center" wrapText="1"/>
      <protection locked="0"/>
    </xf>
    <xf numFmtId="0" fontId="2" fillId="0" borderId="0" xfId="2" applyFont="1" applyProtection="1">
      <protection locked="0"/>
    </xf>
    <xf numFmtId="0" fontId="11" fillId="0" borderId="0" xfId="2" applyFont="1" applyBorder="1" applyProtection="1">
      <protection locked="0"/>
    </xf>
    <xf numFmtId="164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164" fontId="4" fillId="0" borderId="0" xfId="0" applyNumberFormat="1" applyFont="1" applyBorder="1" applyAlignment="1" applyProtection="1">
      <alignment horizontal="left" vertical="center" wrapText="1"/>
      <protection locked="0"/>
    </xf>
    <xf numFmtId="0" fontId="10" fillId="0" borderId="0" xfId="2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4" fillId="0" borderId="6" xfId="2" quotePrefix="1" applyFont="1" applyFill="1" applyBorder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wrapText="1"/>
      <protection locked="0"/>
    </xf>
    <xf numFmtId="0" fontId="4" fillId="0" borderId="19" xfId="2" quotePrefix="1" applyFont="1" applyFill="1" applyBorder="1" applyAlignment="1" applyProtection="1">
      <alignment horizontal="center" vertical="center" wrapText="1"/>
    </xf>
    <xf numFmtId="0" fontId="4" fillId="0" borderId="8" xfId="2" quotePrefix="1" applyFont="1" applyFill="1" applyBorder="1" applyAlignment="1" applyProtection="1">
      <alignment horizontal="center" vertical="center" wrapText="1"/>
    </xf>
    <xf numFmtId="0" fontId="0" fillId="0" borderId="0" xfId="1" applyFont="1" applyAlignment="1" applyProtection="1">
      <alignment horizontal="center" wrapText="1"/>
      <protection locked="0"/>
    </xf>
    <xf numFmtId="4" fontId="0" fillId="0" borderId="0" xfId="0" applyNumberFormat="1"/>
    <xf numFmtId="4" fontId="27" fillId="0" borderId="0" xfId="0" applyNumberFormat="1" applyFont="1"/>
    <xf numFmtId="0" fontId="28" fillId="0" borderId="0" xfId="0" applyFont="1" applyAlignment="1">
      <alignment vertical="center"/>
    </xf>
    <xf numFmtId="0" fontId="29" fillId="3" borderId="44" xfId="0" applyFont="1" applyFill="1" applyBorder="1" applyAlignment="1">
      <alignment horizontal="center" vertical="center" wrapText="1"/>
    </xf>
    <xf numFmtId="0" fontId="30" fillId="3" borderId="46" xfId="0" applyFont="1" applyFill="1" applyBorder="1" applyAlignment="1">
      <alignment horizontal="center" vertical="center" wrapText="1"/>
    </xf>
    <xf numFmtId="0" fontId="31" fillId="3" borderId="47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vertical="top" wrapText="1"/>
    </xf>
    <xf numFmtId="4" fontId="33" fillId="0" borderId="44" xfId="0" applyNumberFormat="1" applyFont="1" applyBorder="1" applyAlignment="1">
      <alignment horizontal="right" vertical="top" wrapText="1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4" fontId="31" fillId="3" borderId="44" xfId="0" applyNumberFormat="1" applyFont="1" applyFill="1" applyBorder="1" applyAlignment="1">
      <alignment horizontal="right" vertical="center" wrapText="1"/>
    </xf>
    <xf numFmtId="164" fontId="4" fillId="0" borderId="42" xfId="1" applyNumberFormat="1" applyFont="1" applyBorder="1" applyAlignment="1" applyProtection="1">
      <alignment horizontal="center" vertical="center" wrapText="1"/>
    </xf>
    <xf numFmtId="3" fontId="8" fillId="0" borderId="1" xfId="2" applyNumberFormat="1" applyFont="1" applyBorder="1" applyAlignment="1" applyProtection="1">
      <alignment horizontal="center" vertical="center"/>
    </xf>
    <xf numFmtId="0" fontId="10" fillId="0" borderId="0" xfId="2" applyNumberFormat="1" applyFill="1" applyAlignment="1" applyProtection="1">
      <protection locked="0"/>
    </xf>
    <xf numFmtId="0" fontId="10" fillId="0" borderId="0" xfId="2" applyNumberFormat="1" applyFill="1" applyAlignment="1" applyProtection="1">
      <alignment horizontal="center"/>
      <protection locked="0"/>
    </xf>
    <xf numFmtId="0" fontId="10" fillId="0" borderId="0" xfId="2" applyNumberFormat="1" applyAlignment="1" applyProtection="1">
      <protection locked="0"/>
    </xf>
    <xf numFmtId="0" fontId="10" fillId="0" borderId="0" xfId="2" applyNumberFormat="1" applyFill="1" applyAlignment="1" applyProtection="1">
      <alignment horizontal="center" vertical="center"/>
      <protection locked="0"/>
    </xf>
    <xf numFmtId="0" fontId="35" fillId="0" borderId="0" xfId="0" applyFont="1" applyAlignment="1">
      <alignment vertical="center" wrapText="1"/>
    </xf>
    <xf numFmtId="164" fontId="5" fillId="0" borderId="1" xfId="2" quotePrefix="1" applyNumberFormat="1" applyFont="1" applyFill="1" applyBorder="1" applyAlignment="1" applyProtection="1">
      <alignment horizontal="right" vertical="center" wrapText="1"/>
    </xf>
    <xf numFmtId="164" fontId="14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 wrapText="1"/>
    </xf>
    <xf numFmtId="164" fontId="14" fillId="0" borderId="40" xfId="2" applyNumberFormat="1" applyFont="1" applyFill="1" applyBorder="1" applyAlignment="1" applyProtection="1">
      <alignment horizontal="right" vertical="center"/>
    </xf>
    <xf numFmtId="164" fontId="14" fillId="0" borderId="3" xfId="2" applyNumberFormat="1" applyFont="1" applyFill="1" applyBorder="1" applyAlignment="1" applyProtection="1">
      <alignment horizontal="right" vertical="center"/>
      <protection locked="0"/>
    </xf>
    <xf numFmtId="164" fontId="38" fillId="0" borderId="0" xfId="2" applyNumberFormat="1" applyFont="1" applyProtection="1"/>
    <xf numFmtId="164" fontId="38" fillId="0" borderId="0" xfId="2" applyNumberFormat="1" applyFont="1" applyProtection="1">
      <protection locked="0"/>
    </xf>
    <xf numFmtId="164" fontId="5" fillId="0" borderId="1" xfId="2" applyNumberFormat="1" applyFont="1" applyFill="1" applyBorder="1" applyAlignment="1" applyProtection="1">
      <alignment horizontal="right" vertical="center"/>
    </xf>
    <xf numFmtId="164" fontId="14" fillId="0" borderId="1" xfId="2" applyNumberFormat="1" applyFont="1" applyFill="1" applyBorder="1" applyAlignment="1" applyProtection="1">
      <alignment vertical="center"/>
      <protection locked="0"/>
    </xf>
    <xf numFmtId="164" fontId="14" fillId="0" borderId="1" xfId="2" applyNumberFormat="1" applyFont="1" applyFill="1" applyBorder="1" applyAlignment="1" applyProtection="1">
      <alignment vertical="center"/>
    </xf>
    <xf numFmtId="164" fontId="14" fillId="0" borderId="1" xfId="2" applyNumberFormat="1" applyFont="1" applyFill="1" applyBorder="1" applyAlignment="1" applyProtection="1">
      <alignment vertical="center" wrapText="1"/>
    </xf>
    <xf numFmtId="164" fontId="5" fillId="0" borderId="1" xfId="2" applyNumberFormat="1" applyFont="1" applyFill="1" applyBorder="1" applyAlignment="1" applyProtection="1">
      <alignment vertical="center" wrapText="1"/>
    </xf>
    <xf numFmtId="164" fontId="5" fillId="0" borderId="3" xfId="2" applyNumberFormat="1" applyFont="1" applyFill="1" applyBorder="1" applyAlignment="1" applyProtection="1">
      <alignment vertical="center" wrapText="1"/>
    </xf>
    <xf numFmtId="0" fontId="38" fillId="0" borderId="0" xfId="2" applyNumberFormat="1" applyFont="1" applyAlignment="1" applyProtection="1"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4" fontId="10" fillId="0" borderId="0" xfId="2" applyNumberFormat="1" applyProtection="1">
      <protection locked="0"/>
    </xf>
    <xf numFmtId="4" fontId="11" fillId="0" borderId="0" xfId="2" applyNumberFormat="1" applyFont="1" applyProtection="1">
      <protection locked="0"/>
    </xf>
    <xf numFmtId="4" fontId="13" fillId="0" borderId="0" xfId="2" applyNumberFormat="1" applyFont="1" applyProtection="1">
      <protection locked="0"/>
    </xf>
    <xf numFmtId="4" fontId="10" fillId="0" borderId="0" xfId="2" applyNumberFormat="1" applyAlignment="1" applyProtection="1">
      <alignment vertical="center"/>
      <protection locked="0"/>
    </xf>
    <xf numFmtId="9" fontId="10" fillId="0" borderId="0" xfId="2" applyNumberFormat="1" applyFill="1" applyAlignment="1" applyProtection="1">
      <alignment wrapText="1"/>
      <protection locked="0"/>
    </xf>
    <xf numFmtId="4" fontId="2" fillId="0" borderId="0" xfId="2" applyNumberFormat="1" applyFont="1" applyProtection="1">
      <protection locked="0"/>
    </xf>
    <xf numFmtId="165" fontId="10" fillId="0" borderId="0" xfId="2" applyNumberFormat="1" applyProtection="1">
      <protection locked="0"/>
    </xf>
    <xf numFmtId="166" fontId="10" fillId="0" borderId="0" xfId="2" applyNumberFormat="1" applyProtection="1">
      <protection locked="0"/>
    </xf>
    <xf numFmtId="164" fontId="6" fillId="0" borderId="1" xfId="2" applyNumberFormat="1" applyFont="1" applyFill="1" applyBorder="1" applyAlignment="1" applyProtection="1">
      <alignment vertical="center"/>
    </xf>
    <xf numFmtId="0" fontId="38" fillId="0" borderId="0" xfId="0" applyFont="1"/>
    <xf numFmtId="4" fontId="38" fillId="0" borderId="0" xfId="0" applyNumberFormat="1" applyFont="1"/>
    <xf numFmtId="4" fontId="18" fillId="0" borderId="0" xfId="0" applyNumberFormat="1" applyFont="1" applyAlignment="1">
      <alignment horizontal="center"/>
    </xf>
    <xf numFmtId="0" fontId="38" fillId="0" borderId="0" xfId="0" applyFont="1" applyFill="1"/>
    <xf numFmtId="0" fontId="40" fillId="0" borderId="0" xfId="0" applyFont="1"/>
    <xf numFmtId="0" fontId="40" fillId="0" borderId="0" xfId="0" applyFont="1" applyFill="1"/>
    <xf numFmtId="4" fontId="40" fillId="0" borderId="0" xfId="0" applyNumberFormat="1" applyFont="1" applyFill="1"/>
    <xf numFmtId="0" fontId="3" fillId="0" borderId="0" xfId="0" applyFont="1"/>
    <xf numFmtId="0" fontId="3" fillId="0" borderId="0" xfId="2" applyFont="1" applyFill="1" applyBorder="1" applyAlignment="1" applyProtection="1">
      <alignment vertical="center"/>
    </xf>
    <xf numFmtId="0" fontId="4" fillId="0" borderId="0" xfId="0" applyFont="1"/>
    <xf numFmtId="0" fontId="38" fillId="0" borderId="0" xfId="2" applyFont="1" applyFill="1" applyBorder="1" applyAlignment="1" applyProtection="1">
      <alignment horizontal="left" vertical="center"/>
    </xf>
    <xf numFmtId="0" fontId="38" fillId="0" borderId="0" xfId="2" applyFont="1" applyFill="1" applyBorder="1" applyAlignment="1" applyProtection="1">
      <alignment vertical="center"/>
    </xf>
    <xf numFmtId="0" fontId="41" fillId="0" borderId="0" xfId="2" applyFont="1" applyFill="1" applyBorder="1" applyAlignment="1" applyProtection="1">
      <alignment horizontal="left" vertical="center"/>
    </xf>
    <xf numFmtId="0" fontId="42" fillId="0" borderId="0" xfId="0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 applyBorder="1" applyAlignment="1"/>
    <xf numFmtId="0" fontId="39" fillId="0" borderId="0" xfId="0" applyFont="1" applyFill="1" applyBorder="1" applyAlignment="1"/>
    <xf numFmtId="0" fontId="45" fillId="0" borderId="0" xfId="0" applyFont="1" applyFill="1" applyBorder="1" applyAlignment="1"/>
    <xf numFmtId="0" fontId="43" fillId="0" borderId="0" xfId="0" applyFont="1" applyBorder="1" applyAlignment="1"/>
    <xf numFmtId="0" fontId="45" fillId="0" borderId="0" xfId="0" applyFont="1" applyBorder="1" applyAlignment="1"/>
    <xf numFmtId="0" fontId="3" fillId="0" borderId="0" xfId="0" applyFont="1" applyBorder="1"/>
    <xf numFmtId="0" fontId="18" fillId="0" borderId="0" xfId="2" applyFont="1" applyFill="1" applyBorder="1" applyAlignment="1" applyProtection="1">
      <alignment horizontal="left" vertical="center"/>
    </xf>
    <xf numFmtId="0" fontId="38" fillId="0" borderId="0" xfId="0" applyFont="1" applyBorder="1"/>
    <xf numFmtId="0" fontId="43" fillId="0" borderId="0" xfId="0" applyFont="1" applyBorder="1"/>
    <xf numFmtId="0" fontId="38" fillId="0" borderId="0" xfId="0" applyFont="1" applyFill="1" applyBorder="1"/>
    <xf numFmtId="0" fontId="38" fillId="0" borderId="0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vertical="center" wrapText="1"/>
    </xf>
    <xf numFmtId="4" fontId="3" fillId="0" borderId="0" xfId="2" applyNumberFormat="1" applyFont="1" applyFill="1" applyBorder="1" applyAlignment="1" applyProtection="1">
      <alignment vertical="center" wrapText="1"/>
    </xf>
    <xf numFmtId="0" fontId="18" fillId="0" borderId="0" xfId="2" applyFont="1" applyFill="1" applyBorder="1" applyAlignment="1" applyProtection="1">
      <alignment horizontal="left" vertical="center" wrapText="1"/>
    </xf>
    <xf numFmtId="4" fontId="18" fillId="0" borderId="0" xfId="2" applyNumberFormat="1" applyFont="1" applyFill="1" applyBorder="1" applyAlignment="1" applyProtection="1">
      <alignment vertical="center" wrapText="1"/>
    </xf>
    <xf numFmtId="4" fontId="18" fillId="0" borderId="0" xfId="2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Alignment="1"/>
    <xf numFmtId="0" fontId="3" fillId="0" borderId="0" xfId="2" applyFont="1" applyFill="1" applyBorder="1" applyAlignment="1" applyProtection="1">
      <alignment horizontal="left" vertical="center"/>
    </xf>
    <xf numFmtId="0" fontId="18" fillId="0" borderId="0" xfId="0" applyFont="1"/>
    <xf numFmtId="0" fontId="40" fillId="0" borderId="0" xfId="0" applyFont="1" applyBorder="1"/>
    <xf numFmtId="0" fontId="40" fillId="0" borderId="0" xfId="2" applyFont="1" applyFill="1" applyBorder="1" applyAlignment="1" applyProtection="1">
      <alignment horizontal="left" vertical="center"/>
    </xf>
    <xf numFmtId="0" fontId="40" fillId="0" borderId="0" xfId="2" applyFont="1" applyFill="1" applyBorder="1" applyAlignment="1" applyProtection="1">
      <alignment vertical="center"/>
    </xf>
    <xf numFmtId="4" fontId="40" fillId="0" borderId="0" xfId="2" applyNumberFormat="1" applyFont="1" applyFill="1" applyBorder="1" applyAlignment="1" applyProtection="1">
      <alignment vertical="center" wrapText="1"/>
    </xf>
    <xf numFmtId="4" fontId="3" fillId="0" borderId="0" xfId="2" applyNumberFormat="1" applyFont="1" applyFill="1" applyBorder="1" applyAlignment="1" applyProtection="1">
      <alignment vertical="center"/>
    </xf>
    <xf numFmtId="4" fontId="38" fillId="0" borderId="0" xfId="2" applyNumberFormat="1" applyFont="1" applyFill="1" applyBorder="1" applyAlignment="1" applyProtection="1">
      <alignment vertical="center"/>
    </xf>
    <xf numFmtId="4" fontId="18" fillId="0" borderId="0" xfId="2" applyNumberFormat="1" applyFont="1" applyFill="1" applyBorder="1" applyAlignment="1" applyProtection="1">
      <alignment vertical="center"/>
    </xf>
    <xf numFmtId="4" fontId="38" fillId="0" borderId="0" xfId="2" applyNumberFormat="1" applyFont="1" applyFill="1" applyBorder="1" applyAlignment="1" applyProtection="1">
      <alignment horizontal="left" vertical="center"/>
    </xf>
    <xf numFmtId="4" fontId="18" fillId="0" borderId="0" xfId="2" applyNumberFormat="1" applyFont="1" applyFill="1" applyBorder="1" applyAlignment="1" applyProtection="1">
      <alignment horizontal="left" vertical="center"/>
    </xf>
    <xf numFmtId="4" fontId="3" fillId="0" borderId="0" xfId="0" applyNumberFormat="1" applyFont="1" applyAlignment="1"/>
    <xf numFmtId="4" fontId="38" fillId="0" borderId="0" xfId="0" applyNumberFormat="1" applyFont="1" applyAlignment="1"/>
    <xf numFmtId="4" fontId="43" fillId="0" borderId="0" xfId="0" applyNumberFormat="1" applyFont="1" applyFill="1" applyBorder="1" applyAlignment="1"/>
    <xf numFmtId="0" fontId="18" fillId="0" borderId="0" xfId="0" applyFont="1" applyBorder="1"/>
    <xf numFmtId="4" fontId="18" fillId="0" borderId="0" xfId="0" applyNumberFormat="1" applyFont="1" applyAlignment="1"/>
    <xf numFmtId="4" fontId="45" fillId="0" borderId="0" xfId="0" applyNumberFormat="1" applyFont="1" applyFill="1" applyBorder="1" applyAlignment="1"/>
    <xf numFmtId="4" fontId="43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4" fontId="4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" fontId="43" fillId="0" borderId="0" xfId="0" applyNumberFormat="1" applyFont="1" applyBorder="1" applyAlignment="1"/>
    <xf numFmtId="4" fontId="45" fillId="0" borderId="0" xfId="0" applyNumberFormat="1" applyFont="1" applyBorder="1" applyAlignment="1"/>
    <xf numFmtId="0" fontId="38" fillId="0" borderId="0" xfId="2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>
      <alignment vertical="center"/>
    </xf>
    <xf numFmtId="0" fontId="43" fillId="0" borderId="0" xfId="0" applyFont="1" applyFill="1" applyBorder="1"/>
    <xf numFmtId="0" fontId="45" fillId="0" borderId="0" xfId="0" applyFont="1" applyBorder="1"/>
    <xf numFmtId="0" fontId="44" fillId="0" borderId="0" xfId="0" applyFont="1" applyBorder="1"/>
    <xf numFmtId="0" fontId="39" fillId="0" borderId="0" xfId="0" applyFont="1" applyBorder="1"/>
    <xf numFmtId="0" fontId="37" fillId="0" borderId="0" xfId="0" applyFont="1" applyBorder="1"/>
    <xf numFmtId="4" fontId="45" fillId="0" borderId="0" xfId="0" applyNumberFormat="1" applyFont="1" applyBorder="1"/>
    <xf numFmtId="4" fontId="18" fillId="0" borderId="0" xfId="0" applyNumberFormat="1" applyFont="1"/>
    <xf numFmtId="4" fontId="43" fillId="0" borderId="0" xfId="0" applyNumberFormat="1" applyFont="1" applyBorder="1"/>
    <xf numFmtId="0" fontId="46" fillId="0" borderId="0" xfId="0" applyFont="1" applyFill="1" applyBorder="1" applyAlignment="1">
      <alignment wrapText="1" readingOrder="1"/>
    </xf>
    <xf numFmtId="4" fontId="3" fillId="0" borderId="0" xfId="0" applyNumberFormat="1" applyFont="1" applyFill="1" applyAlignment="1"/>
    <xf numFmtId="4" fontId="38" fillId="0" borderId="0" xfId="0" applyNumberFormat="1" applyFont="1" applyFill="1" applyBorder="1" applyAlignment="1"/>
    <xf numFmtId="4" fontId="47" fillId="0" borderId="0" xfId="0" applyNumberFormat="1" applyFont="1" applyBorder="1" applyAlignment="1">
      <alignment horizontal="right" vertical="top" wrapText="1"/>
    </xf>
    <xf numFmtId="4" fontId="47" fillId="0" borderId="0" xfId="0" applyNumberFormat="1" applyFont="1" applyBorder="1"/>
    <xf numFmtId="4" fontId="3" fillId="0" borderId="0" xfId="2" applyNumberFormat="1" applyFont="1" applyFill="1" applyBorder="1" applyAlignment="1" applyProtection="1">
      <alignment horizontal="right" vertical="center" wrapText="1"/>
    </xf>
    <xf numFmtId="4" fontId="18" fillId="0" borderId="0" xfId="0" applyNumberFormat="1" applyFont="1" applyFill="1" applyAlignment="1"/>
    <xf numFmtId="4" fontId="45" fillId="0" borderId="0" xfId="0" applyNumberFormat="1" applyFont="1" applyFill="1" applyBorder="1"/>
    <xf numFmtId="4" fontId="45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/>
    <xf numFmtId="4" fontId="38" fillId="0" borderId="0" xfId="0" applyNumberFormat="1" applyFont="1" applyFill="1"/>
    <xf numFmtId="4" fontId="18" fillId="0" borderId="0" xfId="0" applyNumberFormat="1" applyFont="1" applyFill="1"/>
    <xf numFmtId="4" fontId="40" fillId="0" borderId="0" xfId="0" applyNumberFormat="1" applyFont="1"/>
    <xf numFmtId="4" fontId="3" fillId="0" borderId="0" xfId="0" applyNumberFormat="1" applyFont="1"/>
    <xf numFmtId="0" fontId="40" fillId="4" borderId="0" xfId="0" applyFont="1" applyFill="1"/>
    <xf numFmtId="4" fontId="40" fillId="4" borderId="0" xfId="0" applyNumberFormat="1" applyFont="1" applyFill="1"/>
    <xf numFmtId="0" fontId="48" fillId="4" borderId="0" xfId="0" applyFont="1" applyFill="1"/>
    <xf numFmtId="4" fontId="48" fillId="4" borderId="0" xfId="0" applyNumberFormat="1" applyFont="1" applyFill="1"/>
    <xf numFmtId="0" fontId="48" fillId="0" borderId="0" xfId="0" applyFont="1"/>
    <xf numFmtId="0" fontId="29" fillId="3" borderId="45" xfId="0" applyFont="1" applyFill="1" applyBorder="1" applyAlignment="1">
      <alignment horizontal="center" vertical="center" wrapText="1"/>
    </xf>
    <xf numFmtId="0" fontId="32" fillId="0" borderId="45" xfId="0" applyFont="1" applyBorder="1" applyAlignment="1">
      <alignment vertical="top" wrapText="1"/>
    </xf>
    <xf numFmtId="0" fontId="32" fillId="0" borderId="47" xfId="0" applyFont="1" applyBorder="1" applyAlignment="1">
      <alignment vertical="top" wrapText="1"/>
    </xf>
    <xf numFmtId="0" fontId="32" fillId="0" borderId="46" xfId="0" applyFont="1" applyBorder="1" applyAlignment="1">
      <alignment vertical="top" wrapText="1"/>
    </xf>
    <xf numFmtId="0" fontId="32" fillId="0" borderId="44" xfId="0" applyFont="1" applyBorder="1" applyAlignment="1">
      <alignment horizontal="center" vertical="top" wrapText="1"/>
    </xf>
    <xf numFmtId="0" fontId="33" fillId="0" borderId="44" xfId="0" applyFont="1" applyBorder="1" applyAlignment="1">
      <alignment horizontal="right" vertical="top" wrapText="1"/>
    </xf>
    <xf numFmtId="4" fontId="41" fillId="0" borderId="0" xfId="2" applyNumberFormat="1" applyFont="1" applyFill="1" applyBorder="1" applyAlignment="1" applyProtection="1">
      <alignment horizontal="left" vertical="center"/>
    </xf>
    <xf numFmtId="4" fontId="39" fillId="0" borderId="0" xfId="0" applyNumberFormat="1" applyFont="1" applyFill="1" applyBorder="1" applyAlignment="1"/>
    <xf numFmtId="4" fontId="40" fillId="0" borderId="0" xfId="2" applyNumberFormat="1" applyFont="1" applyFill="1" applyBorder="1" applyAlignment="1" applyProtection="1">
      <alignment vertical="center"/>
    </xf>
    <xf numFmtId="4" fontId="38" fillId="0" borderId="0" xfId="0" applyNumberFormat="1" applyFont="1" applyBorder="1"/>
    <xf numFmtId="4" fontId="46" fillId="0" borderId="0" xfId="0" applyNumberFormat="1" applyFont="1" applyFill="1" applyBorder="1" applyAlignment="1">
      <alignment wrapText="1" readingOrder="1"/>
    </xf>
    <xf numFmtId="4" fontId="4" fillId="0" borderId="0" xfId="0" applyNumberFormat="1" applyFont="1"/>
    <xf numFmtId="0" fontId="38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3" fillId="0" borderId="0" xfId="2" applyFont="1" applyFill="1" applyBorder="1" applyAlignment="1" applyProtection="1">
      <alignment horizontal="center" vertical="center"/>
    </xf>
    <xf numFmtId="0" fontId="38" fillId="0" borderId="0" xfId="2" applyFont="1" applyFill="1" applyBorder="1" applyAlignment="1" applyProtection="1">
      <alignment horizontal="center" vertical="center"/>
    </xf>
    <xf numFmtId="0" fontId="41" fillId="0" borderId="0" xfId="2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9" fontId="38" fillId="0" borderId="0" xfId="0" applyNumberFormat="1" applyFont="1" applyFill="1" applyAlignment="1">
      <alignment horizontal="center"/>
    </xf>
    <xf numFmtId="9" fontId="3" fillId="0" borderId="0" xfId="2" applyNumberFormat="1" applyFont="1" applyFill="1" applyBorder="1" applyAlignment="1" applyProtection="1">
      <alignment horizontal="center" vertical="center" wrapText="1"/>
    </xf>
    <xf numFmtId="9" fontId="18" fillId="0" borderId="0" xfId="2" applyNumberFormat="1" applyFont="1" applyFill="1" applyBorder="1" applyAlignment="1" applyProtection="1">
      <alignment horizontal="center" vertical="center" wrapText="1"/>
    </xf>
    <xf numFmtId="0" fontId="45" fillId="0" borderId="0" xfId="0" applyFont="1" applyBorder="1" applyAlignment="1">
      <alignment horizontal="center"/>
    </xf>
    <xf numFmtId="0" fontId="18" fillId="0" borderId="0" xfId="2" applyFont="1" applyFill="1" applyBorder="1" applyAlignment="1" applyProtection="1">
      <alignment horizontal="center" vertical="center"/>
    </xf>
    <xf numFmtId="0" fontId="40" fillId="0" borderId="0" xfId="2" applyFont="1" applyFill="1" applyBorder="1" applyAlignment="1" applyProtection="1">
      <alignment horizontal="center" vertical="center"/>
    </xf>
    <xf numFmtId="4" fontId="3" fillId="0" borderId="0" xfId="2" applyNumberFormat="1" applyFont="1" applyFill="1" applyBorder="1" applyAlignment="1" applyProtection="1">
      <alignment horizontal="center" vertical="center"/>
    </xf>
    <xf numFmtId="4" fontId="18" fillId="0" borderId="0" xfId="2" applyNumberFormat="1" applyFont="1" applyFill="1" applyBorder="1" applyAlignment="1" applyProtection="1">
      <alignment horizontal="center" vertical="center"/>
    </xf>
    <xf numFmtId="4" fontId="38" fillId="0" borderId="0" xfId="2" applyNumberFormat="1" applyFont="1" applyFill="1" applyBorder="1" applyAlignment="1" applyProtection="1">
      <alignment horizontal="center" vertical="center"/>
    </xf>
    <xf numFmtId="4" fontId="38" fillId="0" borderId="0" xfId="0" applyNumberFormat="1" applyFont="1" applyAlignment="1">
      <alignment horizontal="center"/>
    </xf>
    <xf numFmtId="4" fontId="43" fillId="0" borderId="0" xfId="0" applyNumberFormat="1" applyFont="1" applyFill="1" applyBorder="1" applyAlignment="1">
      <alignment horizontal="center"/>
    </xf>
    <xf numFmtId="4" fontId="45" fillId="0" borderId="0" xfId="0" applyNumberFormat="1" applyFont="1" applyFill="1" applyBorder="1" applyAlignment="1">
      <alignment horizontal="center"/>
    </xf>
    <xf numFmtId="4" fontId="44" fillId="0" borderId="0" xfId="0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8" fillId="0" borderId="0" xfId="0" applyFont="1" applyBorder="1" applyAlignment="1">
      <alignment horizontal="center"/>
    </xf>
    <xf numFmtId="4" fontId="45" fillId="0" borderId="0" xfId="0" applyNumberFormat="1" applyFont="1" applyBorder="1" applyAlignment="1">
      <alignment horizontal="center"/>
    </xf>
    <xf numFmtId="4" fontId="43" fillId="0" borderId="0" xfId="0" applyNumberFormat="1" applyFont="1" applyBorder="1" applyAlignment="1">
      <alignment horizontal="center"/>
    </xf>
    <xf numFmtId="0" fontId="46" fillId="0" borderId="0" xfId="0" applyFont="1" applyFill="1" applyBorder="1" applyAlignment="1">
      <alignment horizontal="center" wrapText="1"/>
    </xf>
    <xf numFmtId="0" fontId="40" fillId="4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8" fillId="4" borderId="0" xfId="0" applyFont="1" applyFill="1" applyAlignment="1">
      <alignment horizontal="center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164" fontId="6" fillId="0" borderId="5" xfId="1" applyNumberFormat="1" applyFont="1" applyFill="1" applyBorder="1" applyAlignment="1" applyProtection="1">
      <alignment vertical="center"/>
      <protection locked="0"/>
    </xf>
    <xf numFmtId="0" fontId="31" fillId="3" borderId="49" xfId="0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/>
    <xf numFmtId="0" fontId="37" fillId="0" borderId="0" xfId="0" applyFont="1"/>
    <xf numFmtId="0" fontId="8" fillId="0" borderId="0" xfId="0" applyFont="1" applyFill="1" applyAlignment="1"/>
    <xf numFmtId="4" fontId="37" fillId="0" borderId="0" xfId="0" applyNumberFormat="1" applyFont="1"/>
    <xf numFmtId="0" fontId="37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Fill="1" applyAlignment="1"/>
    <xf numFmtId="0" fontId="19" fillId="3" borderId="50" xfId="0" applyFont="1" applyFill="1" applyBorder="1" applyAlignment="1">
      <alignment horizontal="center" vertical="center" wrapText="1"/>
    </xf>
    <xf numFmtId="0" fontId="19" fillId="3" borderId="51" xfId="0" applyFont="1" applyFill="1" applyBorder="1" applyAlignment="1">
      <alignment horizontal="center" vertical="center" wrapText="1"/>
    </xf>
    <xf numFmtId="0" fontId="19" fillId="4" borderId="52" xfId="0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left" vertical="center" wrapText="1"/>
    </xf>
    <xf numFmtId="4" fontId="19" fillId="3" borderId="54" xfId="0" applyNumberFormat="1" applyFont="1" applyFill="1" applyBorder="1" applyAlignment="1">
      <alignment horizontal="right" vertical="center" wrapText="1"/>
    </xf>
    <xf numFmtId="0" fontId="19" fillId="4" borderId="56" xfId="0" applyFont="1" applyFill="1" applyBorder="1" applyAlignment="1">
      <alignment vertical="center" wrapText="1"/>
    </xf>
    <xf numFmtId="4" fontId="19" fillId="4" borderId="57" xfId="0" applyNumberFormat="1" applyFont="1" applyFill="1" applyBorder="1" applyAlignment="1">
      <alignment vertical="center"/>
    </xf>
    <xf numFmtId="4" fontId="19" fillId="4" borderId="58" xfId="0" applyNumberFormat="1" applyFont="1" applyFill="1" applyBorder="1" applyAlignment="1">
      <alignment vertical="center"/>
    </xf>
    <xf numFmtId="0" fontId="8" fillId="0" borderId="59" xfId="0" applyFont="1" applyFill="1" applyBorder="1" applyAlignment="1">
      <alignment vertical="top" wrapText="1"/>
    </xf>
    <xf numFmtId="4" fontId="8" fillId="0" borderId="47" xfId="0" applyNumberFormat="1" applyFont="1" applyFill="1" applyBorder="1" applyAlignment="1">
      <alignment horizontal="right" vertical="top" wrapText="1"/>
    </xf>
    <xf numFmtId="4" fontId="8" fillId="0" borderId="60" xfId="0" applyNumberFormat="1" applyFont="1" applyFill="1" applyBorder="1" applyAlignment="1">
      <alignment horizontal="right" vertical="top" wrapText="1"/>
    </xf>
    <xf numFmtId="0" fontId="8" fillId="0" borderId="61" xfId="0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horizontal="right" vertical="top" wrapText="1"/>
    </xf>
    <xf numFmtId="0" fontId="49" fillId="0" borderId="62" xfId="0" applyFont="1" applyFill="1" applyBorder="1" applyAlignment="1">
      <alignment wrapText="1"/>
    </xf>
    <xf numFmtId="4" fontId="8" fillId="0" borderId="63" xfId="0" applyNumberFormat="1" applyFont="1" applyFill="1" applyBorder="1" applyAlignment="1">
      <alignment horizontal="right" vertical="top" wrapText="1"/>
    </xf>
    <xf numFmtId="0" fontId="8" fillId="0" borderId="64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right" vertical="top" wrapText="1"/>
    </xf>
    <xf numFmtId="4" fontId="8" fillId="0" borderId="65" xfId="0" applyNumberFormat="1" applyFont="1" applyFill="1" applyBorder="1" applyAlignment="1">
      <alignment horizontal="right" vertical="top" wrapText="1"/>
    </xf>
    <xf numFmtId="0" fontId="19" fillId="4" borderId="66" xfId="0" applyFont="1" applyFill="1" applyBorder="1" applyAlignment="1">
      <alignment vertical="center" wrapText="1"/>
    </xf>
    <xf numFmtId="4" fontId="19" fillId="4" borderId="54" xfId="0" applyNumberFormat="1" applyFont="1" applyFill="1" applyBorder="1" applyAlignment="1">
      <alignment vertical="center"/>
    </xf>
    <xf numFmtId="4" fontId="19" fillId="4" borderId="55" xfId="0" applyNumberFormat="1" applyFont="1" applyFill="1" applyBorder="1" applyAlignment="1">
      <alignment vertical="center"/>
    </xf>
    <xf numFmtId="4" fontId="37" fillId="0" borderId="0" xfId="0" applyNumberFormat="1" applyFont="1" applyAlignment="1">
      <alignment horizontal="center"/>
    </xf>
    <xf numFmtId="0" fontId="8" fillId="0" borderId="59" xfId="0" applyFont="1" applyBorder="1" applyAlignment="1">
      <alignment vertical="top" wrapText="1"/>
    </xf>
    <xf numFmtId="4" fontId="8" fillId="0" borderId="47" xfId="0" applyNumberFormat="1" applyFont="1" applyBorder="1" applyAlignment="1">
      <alignment horizontal="right" vertical="top" wrapText="1"/>
    </xf>
    <xf numFmtId="0" fontId="8" fillId="0" borderId="61" xfId="0" applyFont="1" applyBorder="1" applyAlignment="1">
      <alignment vertical="top" wrapText="1"/>
    </xf>
    <xf numFmtId="4" fontId="8" fillId="0" borderId="44" xfId="0" applyNumberFormat="1" applyFont="1" applyBorder="1" applyAlignment="1">
      <alignment horizontal="right" vertical="top" wrapText="1"/>
    </xf>
    <xf numFmtId="0" fontId="8" fillId="0" borderId="64" xfId="0" applyFont="1" applyBorder="1" applyAlignment="1">
      <alignment vertical="top" wrapText="1"/>
    </xf>
    <xf numFmtId="4" fontId="8" fillId="0" borderId="45" xfId="0" applyNumberFormat="1" applyFont="1" applyBorder="1" applyAlignment="1">
      <alignment horizontal="right" vertical="top" wrapText="1"/>
    </xf>
    <xf numFmtId="0" fontId="8" fillId="0" borderId="67" xfId="0" applyFont="1" applyFill="1" applyBorder="1" applyAlignment="1">
      <alignment vertical="top" wrapText="1"/>
    </xf>
    <xf numFmtId="4" fontId="8" fillId="0" borderId="68" xfId="0" applyNumberFormat="1" applyFont="1" applyFill="1" applyBorder="1" applyAlignment="1">
      <alignment horizontal="right" vertical="top" wrapText="1"/>
    </xf>
    <xf numFmtId="4" fontId="8" fillId="0" borderId="69" xfId="0" applyNumberFormat="1" applyFont="1" applyFill="1" applyBorder="1" applyAlignment="1">
      <alignment horizontal="right" vertical="top" wrapText="1"/>
    </xf>
    <xf numFmtId="0" fontId="8" fillId="0" borderId="70" xfId="0" applyFont="1" applyFill="1" applyBorder="1" applyAlignment="1">
      <alignment vertical="top" wrapText="1"/>
    </xf>
    <xf numFmtId="4" fontId="8" fillId="0" borderId="71" xfId="0" applyNumberFormat="1" applyFont="1" applyFill="1" applyBorder="1" applyAlignment="1">
      <alignment horizontal="right" vertical="top" wrapText="1"/>
    </xf>
    <xf numFmtId="4" fontId="8" fillId="0" borderId="72" xfId="0" applyNumberFormat="1" applyFont="1" applyFill="1" applyBorder="1" applyAlignment="1">
      <alignment horizontal="right" vertical="top" wrapText="1"/>
    </xf>
    <xf numFmtId="4" fontId="19" fillId="4" borderId="54" xfId="0" applyNumberFormat="1" applyFont="1" applyFill="1" applyBorder="1" applyAlignment="1"/>
    <xf numFmtId="4" fontId="19" fillId="4" borderId="55" xfId="0" applyNumberFormat="1" applyFont="1" applyFill="1" applyBorder="1" applyAlignment="1"/>
    <xf numFmtId="0" fontId="19" fillId="4" borderId="53" xfId="0" applyFont="1" applyFill="1" applyBorder="1" applyAlignment="1">
      <alignment vertical="center" wrapText="1"/>
    </xf>
    <xf numFmtId="4" fontId="19" fillId="4" borderId="54" xfId="0" applyNumberFormat="1" applyFont="1" applyFill="1" applyBorder="1"/>
    <xf numFmtId="4" fontId="19" fillId="4" borderId="55" xfId="0" applyNumberFormat="1" applyFont="1" applyFill="1" applyBorder="1"/>
    <xf numFmtId="0" fontId="8" fillId="0" borderId="44" xfId="0" applyFont="1" applyBorder="1" applyAlignment="1">
      <alignment vertical="top" wrapText="1"/>
    </xf>
    <xf numFmtId="0" fontId="8" fillId="0" borderId="44" xfId="0" applyFont="1" applyFill="1" applyBorder="1" applyAlignment="1">
      <alignment horizontal="right" vertical="top" wrapText="1"/>
    </xf>
    <xf numFmtId="4" fontId="19" fillId="4" borderId="73" xfId="0" applyNumberFormat="1" applyFont="1" applyFill="1" applyBorder="1" applyAlignment="1">
      <alignment horizontal="right" vertical="top" wrapText="1"/>
    </xf>
    <xf numFmtId="4" fontId="19" fillId="4" borderId="74" xfId="0" applyNumberFormat="1" applyFont="1" applyFill="1" applyBorder="1" applyAlignment="1">
      <alignment horizontal="right" vertical="top" wrapText="1"/>
    </xf>
    <xf numFmtId="0" fontId="8" fillId="0" borderId="70" xfId="0" applyFont="1" applyBorder="1" applyAlignment="1">
      <alignment vertical="top" wrapText="1"/>
    </xf>
    <xf numFmtId="4" fontId="8" fillId="0" borderId="71" xfId="0" applyNumberFormat="1" applyFont="1" applyBorder="1" applyAlignment="1">
      <alignment horizontal="right" vertical="top" wrapText="1"/>
    </xf>
    <xf numFmtId="0" fontId="19" fillId="4" borderId="66" xfId="0" applyFont="1" applyFill="1" applyBorder="1" applyAlignment="1">
      <alignment wrapText="1"/>
    </xf>
    <xf numFmtId="4" fontId="19" fillId="4" borderId="75" xfId="0" applyNumberFormat="1" applyFont="1" applyFill="1" applyBorder="1"/>
    <xf numFmtId="4" fontId="19" fillId="4" borderId="76" xfId="0" applyNumberFormat="1" applyFont="1" applyFill="1" applyBorder="1"/>
    <xf numFmtId="4" fontId="50" fillId="0" borderId="0" xfId="0" applyNumberFormat="1" applyFont="1"/>
    <xf numFmtId="0" fontId="50" fillId="0" borderId="0" xfId="0" applyFont="1"/>
    <xf numFmtId="0" fontId="50" fillId="0" borderId="0" xfId="0" applyFont="1" applyAlignment="1">
      <alignment horizontal="center"/>
    </xf>
    <xf numFmtId="0" fontId="19" fillId="3" borderId="77" xfId="0" applyFont="1" applyFill="1" applyBorder="1" applyAlignment="1">
      <alignment horizontal="left" vertical="center" wrapText="1"/>
    </xf>
    <xf numFmtId="4" fontId="19" fillId="3" borderId="73" xfId="0" applyNumberFormat="1" applyFont="1" applyFill="1" applyBorder="1" applyAlignment="1">
      <alignment horizontal="right" vertical="center" wrapText="1"/>
    </xf>
    <xf numFmtId="4" fontId="19" fillId="4" borderId="74" xfId="0" applyNumberFormat="1" applyFont="1" applyFill="1" applyBorder="1" applyAlignment="1">
      <alignment horizontal="right" vertical="center" wrapText="1"/>
    </xf>
    <xf numFmtId="4" fontId="8" fillId="0" borderId="78" xfId="0" applyNumberFormat="1" applyFont="1" applyFill="1" applyBorder="1" applyAlignment="1">
      <alignment horizontal="right" vertical="top" wrapText="1"/>
    </xf>
    <xf numFmtId="4" fontId="8" fillId="0" borderId="79" xfId="0" applyNumberFormat="1" applyFont="1" applyFill="1" applyBorder="1" applyAlignment="1">
      <alignment horizontal="right" vertical="top" wrapText="1"/>
    </xf>
    <xf numFmtId="0" fontId="51" fillId="0" borderId="0" xfId="0" applyFont="1" applyAlignment="1">
      <alignment vertical="center" wrapText="1"/>
    </xf>
    <xf numFmtId="0" fontId="9" fillId="0" borderId="0" xfId="0" applyFont="1"/>
    <xf numFmtId="0" fontId="52" fillId="0" borderId="0" xfId="0" applyFont="1"/>
    <xf numFmtId="0" fontId="8" fillId="0" borderId="0" xfId="0" applyFont="1" applyFill="1"/>
    <xf numFmtId="0" fontId="19" fillId="3" borderId="50" xfId="0" applyFont="1" applyFill="1" applyBorder="1" applyAlignment="1">
      <alignment horizontal="left" vertical="center" wrapText="1"/>
    </xf>
    <xf numFmtId="0" fontId="19" fillId="0" borderId="0" xfId="0" applyFont="1"/>
    <xf numFmtId="4" fontId="19" fillId="0" borderId="0" xfId="0" applyNumberFormat="1" applyFont="1"/>
    <xf numFmtId="9" fontId="37" fillId="0" borderId="0" xfId="0" applyNumberFormat="1" applyFont="1"/>
    <xf numFmtId="9" fontId="37" fillId="0" borderId="0" xfId="0" applyNumberFormat="1" applyFont="1" applyAlignment="1">
      <alignment horizontal="center"/>
    </xf>
    <xf numFmtId="0" fontId="32" fillId="0" borderId="44" xfId="0" applyFont="1" applyBorder="1" applyAlignment="1">
      <alignment horizontal="right" vertical="top" wrapText="1"/>
    </xf>
    <xf numFmtId="4" fontId="53" fillId="0" borderId="44" xfId="0" applyNumberFormat="1" applyFont="1" applyBorder="1" applyAlignment="1">
      <alignment horizontal="right" vertical="top" wrapText="1"/>
    </xf>
    <xf numFmtId="0" fontId="8" fillId="0" borderId="67" xfId="0" applyFont="1" applyBorder="1" applyAlignment="1">
      <alignment vertical="top" wrapText="1"/>
    </xf>
    <xf numFmtId="0" fontId="8" fillId="0" borderId="77" xfId="0" applyFont="1" applyBorder="1" applyAlignment="1">
      <alignment vertical="top" wrapText="1"/>
    </xf>
    <xf numFmtId="4" fontId="8" fillId="0" borderId="73" xfId="0" applyNumberFormat="1" applyFont="1" applyFill="1" applyBorder="1" applyAlignment="1">
      <alignment horizontal="right" vertical="top" wrapText="1"/>
    </xf>
    <xf numFmtId="4" fontId="8" fillId="0" borderId="74" xfId="0" applyNumberFormat="1" applyFont="1" applyFill="1" applyBorder="1" applyAlignment="1">
      <alignment horizontal="right" vertical="top" wrapText="1"/>
    </xf>
    <xf numFmtId="4" fontId="19" fillId="3" borderId="55" xfId="0" applyNumberFormat="1" applyFont="1" applyFill="1" applyBorder="1" applyAlignment="1">
      <alignment horizontal="right" vertical="center" wrapText="1"/>
    </xf>
    <xf numFmtId="0" fontId="19" fillId="3" borderId="81" xfId="0" applyFont="1" applyFill="1" applyBorder="1" applyAlignment="1">
      <alignment horizontal="center" vertical="center" wrapText="1"/>
    </xf>
    <xf numFmtId="0" fontId="19" fillId="4" borderId="82" xfId="0" applyFont="1" applyFill="1" applyBorder="1" applyAlignment="1">
      <alignment horizontal="center" vertical="center" wrapText="1"/>
    </xf>
    <xf numFmtId="0" fontId="19" fillId="3" borderId="80" xfId="0" applyFont="1" applyFill="1" applyBorder="1" applyAlignment="1">
      <alignment horizontal="center" vertical="center" wrapText="1"/>
    </xf>
    <xf numFmtId="4" fontId="19" fillId="4" borderId="83" xfId="0" applyNumberFormat="1" applyFont="1" applyFill="1" applyBorder="1" applyAlignment="1">
      <alignment vertical="center"/>
    </xf>
    <xf numFmtId="4" fontId="19" fillId="4" borderId="76" xfId="0" applyNumberFormat="1" applyFont="1" applyFill="1" applyBorder="1" applyAlignment="1">
      <alignment vertical="center"/>
    </xf>
    <xf numFmtId="4" fontId="19" fillId="4" borderId="80" xfId="0" applyNumberFormat="1" applyFont="1" applyFill="1" applyBorder="1" applyAlignment="1">
      <alignment vertical="center"/>
    </xf>
    <xf numFmtId="0" fontId="29" fillId="3" borderId="45" xfId="0" applyFont="1" applyFill="1" applyBorder="1" applyAlignment="1">
      <alignment horizontal="center" vertical="center" wrapText="1"/>
    </xf>
    <xf numFmtId="0" fontId="31" fillId="3" borderId="46" xfId="0" applyFont="1" applyFill="1" applyBorder="1" applyAlignment="1">
      <alignment horizontal="center" vertical="center" wrapText="1"/>
    </xf>
    <xf numFmtId="0" fontId="54" fillId="3" borderId="47" xfId="0" applyFont="1" applyFill="1" applyBorder="1" applyAlignment="1">
      <alignment horizontal="center" vertical="center" wrapText="1"/>
    </xf>
    <xf numFmtId="0" fontId="31" fillId="3" borderId="44" xfId="0" applyFont="1" applyFill="1" applyBorder="1" applyAlignment="1">
      <alignment vertical="top" wrapText="1"/>
    </xf>
    <xf numFmtId="4" fontId="31" fillId="3" borderId="44" xfId="0" applyNumberFormat="1" applyFont="1" applyFill="1" applyBorder="1" applyAlignment="1">
      <alignment horizontal="right" vertical="top" wrapText="1"/>
    </xf>
    <xf numFmtId="0" fontId="29" fillId="3" borderId="44" xfId="0" applyFont="1" applyFill="1" applyBorder="1" applyAlignment="1">
      <alignment horizontal="right" vertical="top" wrapText="1"/>
    </xf>
    <xf numFmtId="4" fontId="53" fillId="3" borderId="44" xfId="0" applyNumberFormat="1" applyFont="1" applyFill="1" applyBorder="1" applyAlignment="1">
      <alignment horizontal="right" vertical="top" wrapText="1"/>
    </xf>
    <xf numFmtId="0" fontId="55" fillId="3" borderId="47" xfId="0" applyFont="1" applyFill="1" applyBorder="1" applyAlignment="1">
      <alignment horizontal="right" vertical="top" wrapText="1"/>
    </xf>
    <xf numFmtId="0" fontId="53" fillId="0" borderId="44" xfId="0" applyFont="1" applyBorder="1" applyAlignment="1">
      <alignment horizontal="right" vertical="top" wrapText="1"/>
    </xf>
    <xf numFmtId="4" fontId="56" fillId="0" borderId="0" xfId="0" applyNumberFormat="1" applyFont="1"/>
    <xf numFmtId="9" fontId="0" fillId="0" borderId="0" xfId="0" applyNumberFormat="1"/>
    <xf numFmtId="0" fontId="27" fillId="0" borderId="0" xfId="0" applyFont="1"/>
    <xf numFmtId="0" fontId="29" fillId="3" borderId="45" xfId="0" applyFont="1" applyFill="1" applyBorder="1" applyAlignment="1">
      <alignment horizontal="center" vertical="center" wrapText="1"/>
    </xf>
    <xf numFmtId="0" fontId="32" fillId="0" borderId="45" xfId="0" applyFont="1" applyBorder="1" applyAlignment="1">
      <alignment vertical="top" wrapText="1"/>
    </xf>
    <xf numFmtId="0" fontId="32" fillId="0" borderId="46" xfId="0" applyFont="1" applyBorder="1" applyAlignment="1">
      <alignment vertical="top" wrapText="1"/>
    </xf>
    <xf numFmtId="0" fontId="32" fillId="0" borderId="47" xfId="0" applyFont="1" applyBorder="1" applyAlignment="1">
      <alignment vertical="top" wrapText="1"/>
    </xf>
    <xf numFmtId="0" fontId="58" fillId="3" borderId="45" xfId="0" applyFont="1" applyFill="1" applyBorder="1" applyAlignment="1">
      <alignment horizontal="center" vertical="center" wrapText="1"/>
    </xf>
    <xf numFmtId="0" fontId="59" fillId="3" borderId="46" xfId="0" applyFont="1" applyFill="1" applyBorder="1" applyAlignment="1">
      <alignment horizontal="center" vertical="center" wrapText="1"/>
    </xf>
    <xf numFmtId="0" fontId="60" fillId="0" borderId="47" xfId="0" applyFont="1" applyBorder="1" applyAlignment="1">
      <alignment vertical="top" wrapText="1"/>
    </xf>
    <xf numFmtId="0" fontId="61" fillId="0" borderId="47" xfId="0" applyFont="1" applyBorder="1" applyAlignment="1">
      <alignment vertical="top" wrapText="1"/>
    </xf>
    <xf numFmtId="0" fontId="32" fillId="0" borderId="45" xfId="0" applyFont="1" applyBorder="1" applyAlignment="1">
      <alignment horizontal="right" vertical="top" wrapText="1"/>
    </xf>
    <xf numFmtId="0" fontId="32" fillId="0" borderId="45" xfId="0" applyFont="1" applyBorder="1" applyAlignment="1">
      <alignment vertical="top" wrapText="1"/>
    </xf>
    <xf numFmtId="4" fontId="33" fillId="0" borderId="45" xfId="0" applyNumberFormat="1" applyFont="1" applyBorder="1" applyAlignment="1">
      <alignment horizontal="right" vertical="top" wrapText="1"/>
    </xf>
    <xf numFmtId="4" fontId="33" fillId="0" borderId="47" xfId="0" applyNumberFormat="1" applyFont="1" applyBorder="1" applyAlignment="1">
      <alignment horizontal="right" vertical="top" wrapText="1"/>
    </xf>
    <xf numFmtId="4" fontId="53" fillId="0" borderId="45" xfId="0" applyNumberFormat="1" applyFont="1" applyBorder="1" applyAlignment="1">
      <alignment horizontal="right" vertical="top" wrapText="1"/>
    </xf>
    <xf numFmtId="0" fontId="29" fillId="3" borderId="45" xfId="0" applyFont="1" applyFill="1" applyBorder="1" applyAlignment="1">
      <alignment horizontal="center" vertical="center" wrapText="1"/>
    </xf>
    <xf numFmtId="0" fontId="29" fillId="3" borderId="47" xfId="0" applyFont="1" applyFill="1" applyBorder="1" applyAlignment="1">
      <alignment horizontal="center" vertical="center" wrapText="1"/>
    </xf>
    <xf numFmtId="4" fontId="33" fillId="0" borderId="46" xfId="0" applyNumberFormat="1" applyFont="1" applyBorder="1" applyAlignment="1">
      <alignment horizontal="right" vertical="top" wrapText="1"/>
    </xf>
    <xf numFmtId="4" fontId="31" fillId="3" borderId="45" xfId="0" applyNumberFormat="1" applyFont="1" applyFill="1" applyBorder="1" applyAlignment="1">
      <alignment horizontal="right" vertical="top" wrapText="1"/>
    </xf>
    <xf numFmtId="4" fontId="31" fillId="3" borderId="47" xfId="0" applyNumberFormat="1" applyFont="1" applyFill="1" applyBorder="1" applyAlignment="1">
      <alignment horizontal="right" vertical="top" wrapText="1"/>
    </xf>
    <xf numFmtId="0" fontId="60" fillId="0" borderId="46" xfId="0" applyFont="1" applyBorder="1" applyAlignment="1">
      <alignment vertical="top" wrapText="1"/>
    </xf>
    <xf numFmtId="0" fontId="61" fillId="0" borderId="46" xfId="0" applyFont="1" applyBorder="1" applyAlignment="1">
      <alignment vertical="top" wrapText="1"/>
    </xf>
    <xf numFmtId="0" fontId="29" fillId="3" borderId="45" xfId="0" applyFont="1" applyFill="1" applyBorder="1" applyAlignment="1">
      <alignment vertical="center" wrapText="1"/>
    </xf>
    <xf numFmtId="0" fontId="29" fillId="3" borderId="46" xfId="0" applyFont="1" applyFill="1" applyBorder="1" applyAlignment="1">
      <alignment vertical="center" wrapText="1"/>
    </xf>
    <xf numFmtId="0" fontId="29" fillId="3" borderId="47" xfId="0" applyFont="1" applyFill="1" applyBorder="1" applyAlignment="1">
      <alignment vertical="center" wrapText="1"/>
    </xf>
    <xf numFmtId="0" fontId="53" fillId="3" borderId="45" xfId="0" applyFont="1" applyFill="1" applyBorder="1" applyAlignment="1">
      <alignment vertical="center" wrapText="1"/>
    </xf>
    <xf numFmtId="0" fontId="53" fillId="3" borderId="46" xfId="0" applyFont="1" applyFill="1" applyBorder="1" applyAlignment="1">
      <alignment vertical="center" wrapText="1"/>
    </xf>
    <xf numFmtId="0" fontId="53" fillId="3" borderId="47" xfId="0" applyFont="1" applyFill="1" applyBorder="1" applyAlignment="1">
      <alignment vertical="center" wrapText="1"/>
    </xf>
    <xf numFmtId="4" fontId="33" fillId="0" borderId="45" xfId="0" applyNumberFormat="1" applyFont="1" applyBorder="1" applyAlignment="1">
      <alignment vertical="top" wrapText="1"/>
    </xf>
    <xf numFmtId="4" fontId="53" fillId="0" borderId="45" xfId="0" applyNumberFormat="1" applyFont="1" applyBorder="1" applyAlignment="1">
      <alignment vertical="top" wrapText="1"/>
    </xf>
    <xf numFmtId="4" fontId="33" fillId="0" borderId="46" xfId="0" applyNumberFormat="1" applyFont="1" applyBorder="1" applyAlignment="1">
      <alignment vertical="top" wrapText="1"/>
    </xf>
    <xf numFmtId="4" fontId="53" fillId="0" borderId="46" xfId="0" applyNumberFormat="1" applyFont="1" applyBorder="1" applyAlignment="1">
      <alignment vertical="top" wrapText="1"/>
    </xf>
    <xf numFmtId="4" fontId="33" fillId="0" borderId="47" xfId="0" applyNumberFormat="1" applyFont="1" applyBorder="1" applyAlignment="1">
      <alignment vertical="top" wrapText="1"/>
    </xf>
    <xf numFmtId="0" fontId="57" fillId="0" borderId="0" xfId="0" applyFont="1"/>
    <xf numFmtId="0" fontId="33" fillId="0" borderId="45" xfId="0" applyFont="1" applyBorder="1" applyAlignment="1">
      <alignment vertical="top" wrapText="1"/>
    </xf>
    <xf numFmtId="0" fontId="33" fillId="0" borderId="47" xfId="0" applyFont="1" applyBorder="1" applyAlignment="1">
      <alignment vertical="top" wrapText="1"/>
    </xf>
    <xf numFmtId="4" fontId="32" fillId="0" borderId="45" xfId="0" applyNumberFormat="1" applyFont="1" applyBorder="1" applyAlignment="1">
      <alignment horizontal="right" vertical="top" wrapText="1"/>
    </xf>
    <xf numFmtId="4" fontId="29" fillId="3" borderId="45" xfId="0" applyNumberFormat="1" applyFont="1" applyFill="1" applyBorder="1" applyAlignment="1">
      <alignment horizontal="center" vertical="center" wrapText="1"/>
    </xf>
    <xf numFmtId="4" fontId="30" fillId="3" borderId="46" xfId="0" applyNumberFormat="1" applyFont="1" applyFill="1" applyBorder="1" applyAlignment="1">
      <alignment horizontal="center" vertical="center" wrapText="1"/>
    </xf>
    <xf numFmtId="4" fontId="31" fillId="3" borderId="47" xfId="0" applyNumberFormat="1" applyFont="1" applyFill="1" applyBorder="1" applyAlignment="1">
      <alignment horizontal="center" vertical="center" wrapText="1"/>
    </xf>
    <xf numFmtId="4" fontId="32" fillId="0" borderId="45" xfId="0" applyNumberFormat="1" applyFont="1" applyBorder="1" applyAlignment="1">
      <alignment vertical="top" wrapText="1"/>
    </xf>
    <xf numFmtId="4" fontId="32" fillId="0" borderId="46" xfId="0" applyNumberFormat="1" applyFont="1" applyBorder="1" applyAlignment="1">
      <alignment vertical="top" wrapText="1"/>
    </xf>
    <xf numFmtId="4" fontId="32" fillId="0" borderId="47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4" fontId="61" fillId="0" borderId="45" xfId="0" applyNumberFormat="1" applyFont="1" applyBorder="1" applyAlignment="1">
      <alignment horizontal="right" vertical="top" wrapText="1"/>
    </xf>
    <xf numFmtId="4" fontId="63" fillId="0" borderId="45" xfId="0" applyNumberFormat="1" applyFont="1" applyBorder="1" applyAlignment="1">
      <alignment horizontal="right" vertical="top" wrapText="1"/>
    </xf>
    <xf numFmtId="0" fontId="64" fillId="0" borderId="45" xfId="0" applyFont="1" applyBorder="1" applyAlignment="1">
      <alignment horizontal="right" vertical="top" wrapText="1"/>
    </xf>
    <xf numFmtId="4" fontId="63" fillId="0" borderId="46" xfId="0" applyNumberFormat="1" applyFont="1" applyBorder="1" applyAlignment="1">
      <alignment horizontal="right" vertical="top" wrapText="1"/>
    </xf>
    <xf numFmtId="4" fontId="64" fillId="0" borderId="45" xfId="0" applyNumberFormat="1" applyFont="1" applyBorder="1" applyAlignment="1">
      <alignment horizontal="right" vertical="top" wrapText="1"/>
    </xf>
    <xf numFmtId="4" fontId="31" fillId="3" borderId="47" xfId="0" applyNumberFormat="1" applyFont="1" applyFill="1" applyBorder="1" applyAlignment="1">
      <alignment horizontal="right" vertical="center" wrapText="1"/>
    </xf>
    <xf numFmtId="4" fontId="61" fillId="5" borderId="45" xfId="0" applyNumberFormat="1" applyFont="1" applyFill="1" applyBorder="1" applyAlignment="1">
      <alignment horizontal="right" vertical="top" wrapText="1"/>
    </xf>
    <xf numFmtId="4" fontId="62" fillId="5" borderId="46" xfId="0" applyNumberFormat="1" applyFont="1" applyFill="1" applyBorder="1" applyAlignment="1">
      <alignment horizontal="right" vertical="top" wrapText="1"/>
    </xf>
    <xf numFmtId="4" fontId="33" fillId="5" borderId="47" xfId="0" applyNumberFormat="1" applyFont="1" applyFill="1" applyBorder="1" applyAlignment="1">
      <alignment horizontal="right" vertical="top" wrapText="1"/>
    </xf>
    <xf numFmtId="4" fontId="33" fillId="5" borderId="47" xfId="0" applyNumberFormat="1" applyFont="1" applyFill="1" applyBorder="1" applyAlignment="1">
      <alignment horizontal="right" vertical="top" wrapText="1"/>
    </xf>
    <xf numFmtId="0" fontId="62" fillId="5" borderId="46" xfId="0" applyFont="1" applyFill="1" applyBorder="1" applyAlignment="1">
      <alignment horizontal="right" vertical="top" wrapText="1"/>
    </xf>
    <xf numFmtId="0" fontId="32" fillId="5" borderId="44" xfId="0" applyFont="1" applyFill="1" applyBorder="1" applyAlignment="1">
      <alignment vertical="top" wrapText="1"/>
    </xf>
    <xf numFmtId="4" fontId="33" fillId="5" borderId="44" xfId="0" applyNumberFormat="1" applyFont="1" applyFill="1" applyBorder="1" applyAlignment="1">
      <alignment horizontal="right" vertical="top" wrapText="1"/>
    </xf>
    <xf numFmtId="0" fontId="0" fillId="0" borderId="0" xfId="0" quotePrefix="1"/>
    <xf numFmtId="0" fontId="66" fillId="0" borderId="0" xfId="0" applyFont="1"/>
    <xf numFmtId="4" fontId="67" fillId="0" borderId="0" xfId="0" applyNumberFormat="1" applyFont="1"/>
    <xf numFmtId="4" fontId="62" fillId="0" borderId="46" xfId="0" applyNumberFormat="1" applyFont="1" applyBorder="1" applyAlignment="1">
      <alignment horizontal="right" vertical="top" wrapText="1"/>
    </xf>
    <xf numFmtId="0" fontId="62" fillId="0" borderId="46" xfId="0" applyFont="1" applyBorder="1" applyAlignment="1">
      <alignment horizontal="right" vertical="top" wrapText="1"/>
    </xf>
    <xf numFmtId="0" fontId="33" fillId="0" borderId="47" xfId="0" applyFont="1" applyBorder="1" applyAlignment="1">
      <alignment horizontal="right" vertical="top" wrapText="1"/>
    </xf>
    <xf numFmtId="4" fontId="68" fillId="3" borderId="45" xfId="0" applyNumberFormat="1" applyFont="1" applyFill="1" applyBorder="1" applyAlignment="1">
      <alignment horizontal="right" vertical="top" wrapText="1"/>
    </xf>
    <xf numFmtId="0" fontId="64" fillId="3" borderId="45" xfId="0" applyFont="1" applyFill="1" applyBorder="1" applyAlignment="1">
      <alignment horizontal="right" vertical="top" wrapText="1"/>
    </xf>
    <xf numFmtId="4" fontId="62" fillId="3" borderId="46" xfId="0" applyNumberFormat="1" applyFont="1" applyFill="1" applyBorder="1" applyAlignment="1">
      <alignment horizontal="right" vertical="top" wrapText="1"/>
    </xf>
    <xf numFmtId="4" fontId="63" fillId="3" borderId="46" xfId="0" applyNumberFormat="1" applyFont="1" applyFill="1" applyBorder="1" applyAlignment="1">
      <alignment horizontal="right" vertical="top" wrapText="1"/>
    </xf>
    <xf numFmtId="0" fontId="33" fillId="0" borderId="46" xfId="0" applyFont="1" applyBorder="1" applyAlignment="1">
      <alignment horizontal="right" vertical="top" wrapText="1"/>
    </xf>
    <xf numFmtId="0" fontId="55" fillId="0" borderId="46" xfId="0" applyFont="1" applyBorder="1" applyAlignment="1">
      <alignment horizontal="right" vertical="top" wrapText="1"/>
    </xf>
    <xf numFmtId="0" fontId="55" fillId="0" borderId="47" xfId="0" applyFont="1" applyBorder="1" applyAlignment="1">
      <alignment horizontal="right" vertical="top" wrapText="1"/>
    </xf>
    <xf numFmtId="4" fontId="64" fillId="3" borderId="45" xfId="0" applyNumberFormat="1" applyFont="1" applyFill="1" applyBorder="1" applyAlignment="1">
      <alignment horizontal="right" vertical="top" wrapText="1"/>
    </xf>
    <xf numFmtId="0" fontId="55" fillId="3" borderId="46" xfId="0" applyFont="1" applyFill="1" applyBorder="1" applyAlignment="1">
      <alignment horizontal="right" vertical="top" wrapText="1"/>
    </xf>
    <xf numFmtId="4" fontId="32" fillId="0" borderId="44" xfId="0" applyNumberFormat="1" applyFont="1" applyBorder="1" applyAlignment="1">
      <alignment horizontal="right" vertical="top" wrapText="1"/>
    </xf>
    <xf numFmtId="0" fontId="53" fillId="0" borderId="45" xfId="0" applyFont="1" applyBorder="1" applyAlignment="1">
      <alignment horizontal="right" vertical="top" wrapText="1"/>
    </xf>
    <xf numFmtId="4" fontId="68" fillId="3" borderId="45" xfId="0" applyNumberFormat="1" applyFont="1" applyFill="1" applyBorder="1" applyAlignment="1">
      <alignment horizontal="right" vertical="center" wrapText="1"/>
    </xf>
    <xf numFmtId="0" fontId="62" fillId="3" borderId="46" xfId="0" applyFont="1" applyFill="1" applyBorder="1" applyAlignment="1">
      <alignment horizontal="right" vertical="center" wrapText="1"/>
    </xf>
    <xf numFmtId="4" fontId="53" fillId="5" borderId="44" xfId="0" applyNumberFormat="1" applyFont="1" applyFill="1" applyBorder="1" applyAlignment="1">
      <alignment horizontal="right" vertical="top" wrapText="1"/>
    </xf>
    <xf numFmtId="0" fontId="33" fillId="5" borderId="44" xfId="0" applyFont="1" applyFill="1" applyBorder="1" applyAlignment="1">
      <alignment horizontal="right" vertical="top" wrapText="1"/>
    </xf>
    <xf numFmtId="0" fontId="53" fillId="5" borderId="44" xfId="0" applyFont="1" applyFill="1" applyBorder="1" applyAlignment="1">
      <alignment horizontal="right" vertical="top" wrapText="1"/>
    </xf>
    <xf numFmtId="4" fontId="2" fillId="0" borderId="0" xfId="1" applyNumberForma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164" fontId="71" fillId="0" borderId="0" xfId="1" applyNumberFormat="1" applyFont="1" applyFill="1" applyBorder="1" applyAlignment="1" applyProtection="1">
      <alignment vertical="center"/>
      <protection locked="0"/>
    </xf>
    <xf numFmtId="0" fontId="71" fillId="0" borderId="0" xfId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70" fillId="0" borderId="0" xfId="1" applyFont="1" applyBorder="1" applyAlignment="1" applyProtection="1">
      <alignment wrapText="1"/>
    </xf>
    <xf numFmtId="0" fontId="0" fillId="0" borderId="0" xfId="0" applyAlignment="1">
      <alignment vertical="center"/>
    </xf>
    <xf numFmtId="0" fontId="72" fillId="4" borderId="5" xfId="0" applyFont="1" applyFill="1" applyBorder="1"/>
    <xf numFmtId="0" fontId="73" fillId="4" borderId="5" xfId="0" applyFont="1" applyFill="1" applyBorder="1" applyAlignment="1">
      <alignment horizontal="center" vertical="center" wrapText="1"/>
    </xf>
    <xf numFmtId="4" fontId="72" fillId="4" borderId="5" xfId="0" applyNumberFormat="1" applyFont="1" applyFill="1" applyBorder="1" applyAlignment="1">
      <alignment horizontal="center" vertical="center" wrapText="1"/>
    </xf>
    <xf numFmtId="0" fontId="72" fillId="4" borderId="5" xfId="0" applyFont="1" applyFill="1" applyBorder="1" applyAlignment="1">
      <alignment horizontal="center" vertical="center" wrapText="1"/>
    </xf>
    <xf numFmtId="0" fontId="72" fillId="0" borderId="5" xfId="0" applyFont="1" applyBorder="1" applyAlignment="1">
      <alignment vertical="center"/>
    </xf>
    <xf numFmtId="0" fontId="72" fillId="0" borderId="5" xfId="0" applyFont="1" applyBorder="1" applyAlignment="1">
      <alignment horizontal="center" vertical="center"/>
    </xf>
    <xf numFmtId="4" fontId="72" fillId="0" borderId="5" xfId="0" applyNumberFormat="1" applyFont="1" applyBorder="1" applyAlignment="1">
      <alignment vertical="center"/>
    </xf>
    <xf numFmtId="0" fontId="73" fillId="0" borderId="5" xfId="0" applyFont="1" applyBorder="1"/>
    <xf numFmtId="0" fontId="73" fillId="0" borderId="5" xfId="0" applyFont="1" applyBorder="1" applyAlignment="1">
      <alignment horizontal="center"/>
    </xf>
    <xf numFmtId="4" fontId="73" fillId="0" borderId="5" xfId="0" applyNumberFormat="1" applyFont="1" applyBorder="1"/>
    <xf numFmtId="0" fontId="73" fillId="0" borderId="5" xfId="0" applyFont="1" applyBorder="1" applyAlignment="1">
      <alignment wrapText="1"/>
    </xf>
    <xf numFmtId="0" fontId="73" fillId="0" borderId="5" xfId="0" applyFont="1" applyBorder="1" applyAlignment="1">
      <alignment horizontal="center" vertical="center"/>
    </xf>
    <xf numFmtId="4" fontId="73" fillId="0" borderId="5" xfId="0" applyNumberFormat="1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2" fillId="0" borderId="0" xfId="0" applyFont="1" applyBorder="1" applyAlignment="1">
      <alignment horizontal="center" vertical="center"/>
    </xf>
    <xf numFmtId="4" fontId="72" fillId="0" borderId="0" xfId="0" applyNumberFormat="1" applyFont="1" applyBorder="1" applyAlignment="1">
      <alignment vertical="center"/>
    </xf>
    <xf numFmtId="0" fontId="74" fillId="4" borderId="5" xfId="1" applyFont="1" applyFill="1" applyBorder="1" applyAlignment="1" applyProtection="1">
      <alignment vertical="center" wrapText="1"/>
    </xf>
    <xf numFmtId="0" fontId="75" fillId="0" borderId="5" xfId="1" applyFont="1" applyFill="1" applyBorder="1" applyAlignment="1" applyProtection="1">
      <alignment vertical="center" wrapText="1"/>
    </xf>
    <xf numFmtId="0" fontId="75" fillId="0" borderId="5" xfId="1" applyFont="1" applyFill="1" applyBorder="1" applyAlignment="1" applyProtection="1">
      <alignment horizontal="center" vertical="center" wrapText="1"/>
    </xf>
    <xf numFmtId="4" fontId="75" fillId="0" borderId="5" xfId="1" applyNumberFormat="1" applyFont="1" applyFill="1" applyBorder="1" applyAlignment="1" applyProtection="1">
      <alignment vertical="center" wrapText="1"/>
      <protection locked="0"/>
    </xf>
    <xf numFmtId="4" fontId="75" fillId="0" borderId="5" xfId="1" applyNumberFormat="1" applyFont="1" applyBorder="1" applyAlignment="1" applyProtection="1">
      <alignment horizontal="right" vertical="center" wrapText="1"/>
    </xf>
    <xf numFmtId="4" fontId="73" fillId="0" borderId="5" xfId="0" applyNumberFormat="1" applyFont="1" applyBorder="1" applyAlignment="1">
      <alignment vertical="center" wrapText="1"/>
    </xf>
    <xf numFmtId="0" fontId="4" fillId="0" borderId="6" xfId="2" applyFont="1" applyFill="1" applyBorder="1" applyAlignment="1" applyProtection="1">
      <alignment vertical="center" wrapText="1"/>
    </xf>
    <xf numFmtId="0" fontId="4" fillId="0" borderId="5" xfId="2" applyFont="1" applyFill="1" applyBorder="1" applyAlignment="1" applyProtection="1">
      <alignment vertical="center" wrapText="1"/>
    </xf>
    <xf numFmtId="0" fontId="67" fillId="0" borderId="0" xfId="0" applyFont="1"/>
    <xf numFmtId="0" fontId="0" fillId="0" borderId="0" xfId="0" applyAlignment="1">
      <alignment horizontal="center"/>
    </xf>
    <xf numFmtId="0" fontId="29" fillId="3" borderId="45" xfId="0" applyFont="1" applyFill="1" applyBorder="1" applyAlignment="1">
      <alignment horizontal="center" vertical="center" wrapText="1"/>
    </xf>
    <xf numFmtId="0" fontId="29" fillId="3" borderId="46" xfId="0" applyFont="1" applyFill="1" applyBorder="1" applyAlignment="1">
      <alignment horizontal="center" vertical="center" wrapText="1"/>
    </xf>
    <xf numFmtId="0" fontId="29" fillId="3" borderId="47" xfId="0" applyFont="1" applyFill="1" applyBorder="1" applyAlignment="1">
      <alignment horizontal="center" vertical="center" wrapText="1"/>
    </xf>
    <xf numFmtId="0" fontId="57" fillId="0" borderId="90" xfId="0" applyFont="1" applyBorder="1" applyAlignment="1">
      <alignment horizontal="left" vertical="center" wrapText="1"/>
    </xf>
    <xf numFmtId="0" fontId="0" fillId="3" borderId="84" xfId="0" applyFill="1" applyBorder="1" applyAlignment="1">
      <alignment horizontal="right" vertical="center" wrapText="1"/>
    </xf>
    <xf numFmtId="0" fontId="0" fillId="3" borderId="85" xfId="0" applyFill="1" applyBorder="1" applyAlignment="1">
      <alignment horizontal="right" vertical="center" wrapText="1"/>
    </xf>
    <xf numFmtId="0" fontId="0" fillId="3" borderId="86" xfId="0" applyFill="1" applyBorder="1" applyAlignment="1">
      <alignment horizontal="right" vertical="center" wrapText="1"/>
    </xf>
    <xf numFmtId="4" fontId="33" fillId="3" borderId="45" xfId="0" applyNumberFormat="1" applyFont="1" applyFill="1" applyBorder="1" applyAlignment="1">
      <alignment horizontal="right" vertical="center" wrapText="1"/>
    </xf>
    <xf numFmtId="4" fontId="33" fillId="3" borderId="46" xfId="0" applyNumberFormat="1" applyFont="1" applyFill="1" applyBorder="1" applyAlignment="1">
      <alignment horizontal="right" vertical="center" wrapText="1"/>
    </xf>
    <xf numFmtId="4" fontId="33" fillId="3" borderId="47" xfId="0" applyNumberFormat="1" applyFont="1" applyFill="1" applyBorder="1" applyAlignment="1">
      <alignment horizontal="right" vertical="center" wrapText="1"/>
    </xf>
    <xf numFmtId="4" fontId="53" fillId="3" borderId="45" xfId="0" applyNumberFormat="1" applyFont="1" applyFill="1" applyBorder="1" applyAlignment="1">
      <alignment horizontal="right" vertical="center" wrapText="1"/>
    </xf>
    <xf numFmtId="4" fontId="53" fillId="3" borderId="46" xfId="0" applyNumberFormat="1" applyFont="1" applyFill="1" applyBorder="1" applyAlignment="1">
      <alignment horizontal="right" vertical="center" wrapText="1"/>
    </xf>
    <xf numFmtId="4" fontId="53" fillId="3" borderId="47" xfId="0" applyNumberFormat="1" applyFont="1" applyFill="1" applyBorder="1" applyAlignment="1">
      <alignment horizontal="right" vertical="center" wrapText="1"/>
    </xf>
    <xf numFmtId="0" fontId="33" fillId="3" borderId="87" xfId="0" applyFont="1" applyFill="1" applyBorder="1" applyAlignment="1">
      <alignment horizontal="right" vertical="center" wrapText="1"/>
    </xf>
    <xf numFmtId="0" fontId="33" fillId="3" borderId="0" xfId="0" applyFont="1" applyFill="1" applyBorder="1" applyAlignment="1">
      <alignment horizontal="right" vertical="center" wrapText="1"/>
    </xf>
    <xf numFmtId="0" fontId="33" fillId="3" borderId="88" xfId="0" applyFont="1" applyFill="1" applyBorder="1" applyAlignment="1">
      <alignment horizontal="right" vertical="center" wrapText="1"/>
    </xf>
    <xf numFmtId="0" fontId="33" fillId="3" borderId="89" xfId="0" applyFont="1" applyFill="1" applyBorder="1" applyAlignment="1">
      <alignment horizontal="right" vertical="center" wrapText="1"/>
    </xf>
    <xf numFmtId="0" fontId="33" fillId="3" borderId="90" xfId="0" applyFont="1" applyFill="1" applyBorder="1" applyAlignment="1">
      <alignment horizontal="right" vertical="center" wrapText="1"/>
    </xf>
    <xf numFmtId="0" fontId="33" fillId="3" borderId="91" xfId="0" applyFont="1" applyFill="1" applyBorder="1" applyAlignment="1">
      <alignment horizontal="right" vertical="center" wrapText="1"/>
    </xf>
    <xf numFmtId="0" fontId="32" fillId="0" borderId="45" xfId="0" applyFont="1" applyBorder="1" applyAlignment="1">
      <alignment horizontal="right" vertical="top" wrapText="1"/>
    </xf>
    <xf numFmtId="0" fontId="32" fillId="0" borderId="47" xfId="0" applyFont="1" applyBorder="1" applyAlignment="1">
      <alignment horizontal="right" vertical="top" wrapText="1"/>
    </xf>
    <xf numFmtId="0" fontId="32" fillId="0" borderId="45" xfId="0" applyFont="1" applyBorder="1" applyAlignment="1">
      <alignment vertical="top" wrapText="1"/>
    </xf>
    <xf numFmtId="0" fontId="32" fillId="0" borderId="47" xfId="0" applyFont="1" applyBorder="1" applyAlignment="1">
      <alignment vertical="top" wrapText="1"/>
    </xf>
    <xf numFmtId="4" fontId="33" fillId="0" borderId="45" xfId="0" applyNumberFormat="1" applyFont="1" applyBorder="1" applyAlignment="1">
      <alignment horizontal="right" vertical="top" wrapText="1"/>
    </xf>
    <xf numFmtId="4" fontId="33" fillId="0" borderId="47" xfId="0" applyNumberFormat="1" applyFont="1" applyBorder="1" applyAlignment="1">
      <alignment horizontal="right" vertical="top" wrapText="1"/>
    </xf>
    <xf numFmtId="4" fontId="53" fillId="0" borderId="45" xfId="0" applyNumberFormat="1" applyFont="1" applyBorder="1" applyAlignment="1">
      <alignment horizontal="right" vertical="top" wrapText="1"/>
    </xf>
    <xf numFmtId="4" fontId="53" fillId="0" borderId="47" xfId="0" applyNumberFormat="1" applyFont="1" applyBorder="1" applyAlignment="1">
      <alignment horizontal="right" vertical="top" wrapText="1"/>
    </xf>
    <xf numFmtId="0" fontId="53" fillId="3" borderId="45" xfId="0" applyFont="1" applyFill="1" applyBorder="1" applyAlignment="1">
      <alignment horizontal="center" vertical="center" wrapText="1"/>
    </xf>
    <xf numFmtId="0" fontId="53" fillId="3" borderId="46" xfId="0" applyFont="1" applyFill="1" applyBorder="1" applyAlignment="1">
      <alignment horizontal="center" vertical="center" wrapText="1"/>
    </xf>
    <xf numFmtId="0" fontId="53" fillId="3" borderId="47" xfId="0" applyFont="1" applyFill="1" applyBorder="1" applyAlignment="1">
      <alignment horizontal="center" vertical="center" wrapText="1"/>
    </xf>
    <xf numFmtId="4" fontId="32" fillId="0" borderId="45" xfId="0" applyNumberFormat="1" applyFont="1" applyBorder="1" applyAlignment="1">
      <alignment horizontal="right" vertical="top" wrapText="1"/>
    </xf>
    <xf numFmtId="4" fontId="32" fillId="0" borderId="46" xfId="0" applyNumberFormat="1" applyFont="1" applyBorder="1" applyAlignment="1">
      <alignment horizontal="right" vertical="top" wrapText="1"/>
    </xf>
    <xf numFmtId="0" fontId="32" fillId="0" borderId="46" xfId="0" applyFont="1" applyBorder="1" applyAlignment="1">
      <alignment horizontal="right" vertical="top" wrapText="1"/>
    </xf>
    <xf numFmtId="0" fontId="32" fillId="0" borderId="46" xfId="0" applyFont="1" applyBorder="1" applyAlignment="1">
      <alignment vertical="top" wrapText="1"/>
    </xf>
    <xf numFmtId="4" fontId="33" fillId="0" borderId="46" xfId="0" applyNumberFormat="1" applyFont="1" applyBorder="1" applyAlignment="1">
      <alignment horizontal="right" vertical="top" wrapText="1"/>
    </xf>
    <xf numFmtId="4" fontId="29" fillId="3" borderId="45" xfId="0" applyNumberFormat="1" applyFont="1" applyFill="1" applyBorder="1" applyAlignment="1">
      <alignment horizontal="center" vertical="center" wrapText="1"/>
    </xf>
    <xf numFmtId="4" fontId="29" fillId="3" borderId="46" xfId="0" applyNumberFormat="1" applyFont="1" applyFill="1" applyBorder="1" applyAlignment="1">
      <alignment horizontal="center" vertical="center" wrapText="1"/>
    </xf>
    <xf numFmtId="4" fontId="29" fillId="3" borderId="47" xfId="0" applyNumberFormat="1" applyFont="1" applyFill="1" applyBorder="1" applyAlignment="1">
      <alignment horizontal="center" vertical="center" wrapText="1"/>
    </xf>
    <xf numFmtId="4" fontId="53" fillId="3" borderId="45" xfId="0" applyNumberFormat="1" applyFont="1" applyFill="1" applyBorder="1" applyAlignment="1">
      <alignment horizontal="center" vertical="center" wrapText="1"/>
    </xf>
    <xf numFmtId="4" fontId="53" fillId="3" borderId="46" xfId="0" applyNumberFormat="1" applyFont="1" applyFill="1" applyBorder="1" applyAlignment="1">
      <alignment horizontal="center" vertical="center" wrapText="1"/>
    </xf>
    <xf numFmtId="4" fontId="53" fillId="3" borderId="47" xfId="0" applyNumberFormat="1" applyFont="1" applyFill="1" applyBorder="1" applyAlignment="1">
      <alignment horizontal="center" vertical="center" wrapText="1"/>
    </xf>
    <xf numFmtId="0" fontId="5" fillId="0" borderId="12" xfId="2" applyFont="1" applyFill="1" applyBorder="1" applyAlignment="1" applyProtection="1">
      <alignment horizontal="left" vertical="center" wrapText="1"/>
    </xf>
    <xf numFmtId="0" fontId="5" fillId="0" borderId="13" xfId="2" applyFont="1" applyFill="1" applyBorder="1" applyAlignment="1" applyProtection="1">
      <alignment horizontal="left" vertical="center" wrapText="1"/>
    </xf>
    <xf numFmtId="0" fontId="5" fillId="0" borderId="6" xfId="2" applyFont="1" applyFill="1" applyBorder="1" applyAlignment="1" applyProtection="1">
      <alignment horizontal="left" vertical="center" wrapText="1"/>
    </xf>
    <xf numFmtId="0" fontId="3" fillId="0" borderId="12" xfId="2" applyFont="1" applyFill="1" applyBorder="1" applyAlignment="1" applyProtection="1">
      <alignment horizontal="left" vertical="center" wrapText="1"/>
    </xf>
    <xf numFmtId="0" fontId="3" fillId="0" borderId="13" xfId="2" applyFont="1" applyFill="1" applyBorder="1" applyAlignment="1" applyProtection="1">
      <alignment horizontal="left" vertical="center" wrapText="1"/>
    </xf>
    <xf numFmtId="0" fontId="3" fillId="0" borderId="6" xfId="2" applyFont="1" applyFill="1" applyBorder="1" applyAlignment="1" applyProtection="1">
      <alignment horizontal="left" vertical="center" wrapText="1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21" xfId="2" applyFont="1" applyBorder="1" applyAlignment="1" applyProtection="1">
      <alignment horizontal="center" vertical="center" wrapText="1"/>
    </xf>
    <xf numFmtId="0" fontId="8" fillId="0" borderId="12" xfId="2" applyFont="1" applyBorder="1" applyAlignment="1" applyProtection="1">
      <alignment horizontal="center" wrapText="1"/>
    </xf>
    <xf numFmtId="0" fontId="8" fillId="0" borderId="13" xfId="2" applyFont="1" applyBorder="1" applyAlignment="1" applyProtection="1">
      <alignment horizontal="center" wrapText="1"/>
    </xf>
    <xf numFmtId="0" fontId="8" fillId="0" borderId="6" xfId="2" applyFont="1" applyBorder="1" applyAlignment="1" applyProtection="1">
      <alignment horizontal="center" wrapText="1"/>
    </xf>
    <xf numFmtId="0" fontId="20" fillId="0" borderId="0" xfId="2" applyFont="1" applyAlignment="1" applyProtection="1">
      <alignment horizontal="center" vertical="center" wrapText="1"/>
      <protection locked="0"/>
    </xf>
    <xf numFmtId="0" fontId="10" fillId="0" borderId="0" xfId="2" applyAlignment="1" applyProtection="1">
      <alignment horizontal="center" vertical="top" wrapText="1"/>
      <protection locked="0"/>
    </xf>
    <xf numFmtId="0" fontId="21" fillId="0" borderId="0" xfId="2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left" vertical="center" wrapText="1"/>
    </xf>
    <xf numFmtId="0" fontId="4" fillId="0" borderId="5" xfId="2" applyFont="1" applyFill="1" applyBorder="1" applyAlignment="1" applyProtection="1">
      <alignment horizontal="left" vertical="center" wrapText="1"/>
    </xf>
    <xf numFmtId="0" fontId="4" fillId="0" borderId="24" xfId="2" applyFont="1" applyFill="1" applyBorder="1" applyAlignment="1" applyProtection="1">
      <alignment horizontal="left" vertical="center" wrapText="1" indent="3"/>
    </xf>
    <xf numFmtId="0" fontId="4" fillId="0" borderId="5" xfId="2" applyFont="1" applyFill="1" applyBorder="1" applyAlignment="1" applyProtection="1">
      <alignment horizontal="left" vertical="center" wrapText="1" indent="3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0" borderId="25" xfId="2" applyFont="1" applyFill="1" applyBorder="1" applyAlignment="1" applyProtection="1">
      <alignment horizontal="center" vertical="center" wrapText="1"/>
    </xf>
    <xf numFmtId="0" fontId="4" fillId="0" borderId="12" xfId="2" applyFont="1" applyFill="1" applyBorder="1" applyAlignment="1" applyProtection="1">
      <alignment vertical="center" wrapText="1"/>
    </xf>
    <xf numFmtId="0" fontId="4" fillId="0" borderId="13" xfId="2" applyFont="1" applyFill="1" applyBorder="1" applyAlignment="1" applyProtection="1">
      <alignment vertical="center" wrapText="1"/>
    </xf>
    <xf numFmtId="0" fontId="4" fillId="0" borderId="6" xfId="2" applyFont="1" applyFill="1" applyBorder="1" applyAlignment="1" applyProtection="1">
      <alignment vertical="center" wrapText="1"/>
    </xf>
    <xf numFmtId="0" fontId="4" fillId="0" borderId="12" xfId="2" applyFont="1" applyFill="1" applyBorder="1" applyAlignment="1" applyProtection="1">
      <alignment horizontal="left" vertical="center" wrapText="1"/>
    </xf>
    <xf numFmtId="0" fontId="4" fillId="0" borderId="13" xfId="2" applyFont="1" applyFill="1" applyBorder="1" applyAlignment="1" applyProtection="1">
      <alignment horizontal="left" vertical="center" wrapText="1"/>
    </xf>
    <xf numFmtId="0" fontId="4" fillId="0" borderId="6" xfId="2" applyFont="1" applyFill="1" applyBorder="1" applyAlignment="1" applyProtection="1">
      <alignment horizontal="left" vertical="center" wrapText="1"/>
    </xf>
    <xf numFmtId="0" fontId="4" fillId="0" borderId="12" xfId="2" applyFont="1" applyBorder="1" applyAlignment="1" applyProtection="1">
      <alignment horizontal="left" vertical="center" wrapText="1"/>
      <protection locked="0"/>
    </xf>
    <xf numFmtId="0" fontId="4" fillId="0" borderId="13" xfId="2" applyFont="1" applyBorder="1" applyAlignment="1" applyProtection="1">
      <alignment horizontal="left" vertical="center" wrapText="1"/>
      <protection locked="0"/>
    </xf>
    <xf numFmtId="0" fontId="4" fillId="0" borderId="6" xfId="2" applyFont="1" applyBorder="1" applyAlignment="1" applyProtection="1">
      <alignment horizontal="left" vertical="center" wrapText="1"/>
      <protection locked="0"/>
    </xf>
    <xf numFmtId="0" fontId="4" fillId="0" borderId="43" xfId="2" applyFont="1" applyFill="1" applyBorder="1" applyAlignment="1" applyProtection="1">
      <alignment horizontal="left" vertical="center" wrapText="1" indent="2"/>
    </xf>
    <xf numFmtId="0" fontId="4" fillId="0" borderId="16" xfId="2" applyFont="1" applyFill="1" applyBorder="1" applyAlignment="1" applyProtection="1">
      <alignment horizontal="left" vertical="center" wrapText="1" indent="2"/>
    </xf>
    <xf numFmtId="0" fontId="4" fillId="0" borderId="17" xfId="2" applyFont="1" applyFill="1" applyBorder="1" applyAlignment="1" applyProtection="1">
      <alignment vertical="center" wrapText="1"/>
    </xf>
    <xf numFmtId="0" fontId="4" fillId="0" borderId="35" xfId="2" applyFont="1" applyFill="1" applyBorder="1" applyAlignment="1" applyProtection="1">
      <alignment vertical="center" wrapText="1"/>
    </xf>
    <xf numFmtId="0" fontId="4" fillId="0" borderId="19" xfId="2" applyFont="1" applyFill="1" applyBorder="1" applyAlignment="1" applyProtection="1">
      <alignment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3" fillId="0" borderId="13" xfId="2" applyFont="1" applyFill="1" applyBorder="1" applyAlignment="1" applyProtection="1">
      <alignment vertical="center" wrapText="1"/>
    </xf>
    <xf numFmtId="0" fontId="3" fillId="0" borderId="6" xfId="2" applyFont="1" applyFill="1" applyBorder="1" applyAlignment="1" applyProtection="1">
      <alignment vertical="center" wrapText="1"/>
    </xf>
    <xf numFmtId="0" fontId="4" fillId="0" borderId="18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4" fillId="0" borderId="12" xfId="0" applyFont="1" applyFill="1" applyBorder="1" applyAlignment="1" applyProtection="1">
      <alignment horizontal="left" vertical="center" wrapText="1" indent="2"/>
    </xf>
    <xf numFmtId="0" fontId="4" fillId="0" borderId="13" xfId="0" applyFont="1" applyFill="1" applyBorder="1" applyAlignment="1" applyProtection="1">
      <alignment horizontal="left" vertical="center" wrapText="1" indent="2"/>
    </xf>
    <xf numFmtId="0" fontId="4" fillId="0" borderId="6" xfId="0" applyFont="1" applyFill="1" applyBorder="1" applyAlignment="1" applyProtection="1">
      <alignment horizontal="left" vertical="center" wrapText="1" indent="2"/>
    </xf>
    <xf numFmtId="0" fontId="4" fillId="0" borderId="38" xfId="2" applyFont="1" applyFill="1" applyBorder="1" applyAlignment="1" applyProtection="1">
      <alignment vertical="center" wrapText="1"/>
    </xf>
    <xf numFmtId="0" fontId="4" fillId="0" borderId="36" xfId="2" applyFont="1" applyFill="1" applyBorder="1" applyAlignment="1" applyProtection="1">
      <alignment vertical="center" wrapText="1"/>
    </xf>
    <xf numFmtId="0" fontId="4" fillId="0" borderId="37" xfId="2" applyFont="1" applyFill="1" applyBorder="1" applyAlignment="1" applyProtection="1">
      <alignment vertical="center" wrapText="1"/>
    </xf>
    <xf numFmtId="0" fontId="4" fillId="0" borderId="34" xfId="1" applyFont="1" applyFill="1" applyBorder="1" applyAlignment="1" applyProtection="1">
      <alignment horizontal="left" vertical="center" wrapText="1" indent="2"/>
    </xf>
    <xf numFmtId="0" fontId="4" fillId="0" borderId="4" xfId="1" applyFont="1" applyFill="1" applyBorder="1" applyAlignment="1" applyProtection="1">
      <alignment horizontal="left" vertical="center" wrapText="1" indent="2"/>
    </xf>
    <xf numFmtId="0" fontId="4" fillId="0" borderId="30" xfId="2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  <xf numFmtId="0" fontId="5" fillId="0" borderId="14" xfId="2" applyFont="1" applyFill="1" applyBorder="1" applyAlignment="1" applyProtection="1">
      <alignment vertical="center" wrapText="1"/>
    </xf>
    <xf numFmtId="0" fontId="5" fillId="0" borderId="15" xfId="2" applyFont="1" applyFill="1" applyBorder="1" applyAlignment="1" applyProtection="1">
      <alignment vertical="center" wrapText="1"/>
    </xf>
    <xf numFmtId="0" fontId="5" fillId="0" borderId="16" xfId="2" applyFont="1" applyFill="1" applyBorder="1" applyAlignment="1" applyProtection="1">
      <alignment vertical="center" wrapText="1"/>
    </xf>
    <xf numFmtId="0" fontId="5" fillId="0" borderId="12" xfId="2" applyFont="1" applyFill="1" applyBorder="1" applyAlignment="1" applyProtection="1">
      <alignment vertical="center" wrapText="1"/>
    </xf>
    <xf numFmtId="0" fontId="5" fillId="0" borderId="13" xfId="2" applyFont="1" applyFill="1" applyBorder="1" applyAlignment="1" applyProtection="1">
      <alignment vertical="center" wrapText="1"/>
    </xf>
    <xf numFmtId="0" fontId="5" fillId="0" borderId="6" xfId="2" applyFont="1" applyFill="1" applyBorder="1" applyAlignment="1" applyProtection="1">
      <alignment vertical="center" wrapText="1"/>
    </xf>
    <xf numFmtId="0" fontId="14" fillId="0" borderId="12" xfId="2" applyFont="1" applyFill="1" applyBorder="1" applyAlignment="1" applyProtection="1">
      <alignment vertical="center" wrapText="1"/>
    </xf>
    <xf numFmtId="0" fontId="14" fillId="0" borderId="13" xfId="2" applyFont="1" applyFill="1" applyBorder="1" applyAlignment="1" applyProtection="1">
      <alignment vertical="center" wrapText="1"/>
    </xf>
    <xf numFmtId="0" fontId="14" fillId="0" borderId="6" xfId="2" applyFont="1" applyFill="1" applyBorder="1" applyAlignment="1" applyProtection="1">
      <alignment vertical="center" wrapText="1"/>
    </xf>
    <xf numFmtId="0" fontId="4" fillId="0" borderId="12" xfId="2" applyFont="1" applyFill="1" applyBorder="1" applyAlignment="1" applyProtection="1">
      <alignment horizontal="left" vertical="center" wrapText="1" indent="1"/>
    </xf>
    <xf numFmtId="0" fontId="4" fillId="0" borderId="13" xfId="2" applyFont="1" applyFill="1" applyBorder="1" applyAlignment="1" applyProtection="1">
      <alignment horizontal="left" vertical="center" wrapText="1" indent="1"/>
    </xf>
    <xf numFmtId="0" fontId="4" fillId="0" borderId="6" xfId="2" applyFont="1" applyFill="1" applyBorder="1" applyAlignment="1" applyProtection="1">
      <alignment horizontal="left" vertical="center" wrapText="1" indent="1"/>
    </xf>
    <xf numFmtId="0" fontId="3" fillId="0" borderId="12" xfId="2" applyFont="1" applyFill="1" applyBorder="1" applyAlignment="1" applyProtection="1">
      <alignment horizontal="left" vertical="center" wrapText="1" indent="2"/>
    </xf>
    <xf numFmtId="0" fontId="3" fillId="0" borderId="13" xfId="2" applyFont="1" applyFill="1" applyBorder="1" applyAlignment="1" applyProtection="1">
      <alignment horizontal="left" vertical="center" wrapText="1" indent="2"/>
    </xf>
    <xf numFmtId="0" fontId="3" fillId="0" borderId="6" xfId="2" applyFont="1" applyFill="1" applyBorder="1" applyAlignment="1" applyProtection="1">
      <alignment horizontal="left" vertical="center" wrapText="1" indent="2"/>
    </xf>
    <xf numFmtId="0" fontId="3" fillId="0" borderId="8" xfId="2" applyFont="1" applyFill="1" applyBorder="1" applyAlignment="1" applyProtection="1">
      <alignment vertical="center" wrapText="1"/>
    </xf>
    <xf numFmtId="0" fontId="19" fillId="0" borderId="29" xfId="2" applyFont="1" applyFill="1" applyBorder="1" applyAlignment="1" applyProtection="1">
      <alignment horizontal="center" vertical="center" textRotation="90" wrapText="1"/>
    </xf>
    <xf numFmtId="0" fontId="19" fillId="0" borderId="30" xfId="2" applyFont="1" applyFill="1" applyBorder="1" applyAlignment="1" applyProtection="1">
      <alignment horizontal="center" vertical="center" textRotation="90" wrapText="1"/>
    </xf>
    <xf numFmtId="0" fontId="19" fillId="0" borderId="25" xfId="2" applyFont="1" applyFill="1" applyBorder="1" applyAlignment="1" applyProtection="1">
      <alignment horizontal="center" vertical="center" textRotation="90" wrapText="1"/>
    </xf>
    <xf numFmtId="0" fontId="3" fillId="0" borderId="10" xfId="2" applyFont="1" applyFill="1" applyBorder="1" applyAlignment="1" applyProtection="1">
      <alignment vertical="center" wrapText="1"/>
    </xf>
    <xf numFmtId="0" fontId="4" fillId="0" borderId="5" xfId="2" applyFont="1" applyFill="1" applyBorder="1" applyAlignment="1" applyProtection="1">
      <alignment vertical="center" wrapText="1"/>
    </xf>
    <xf numFmtId="0" fontId="19" fillId="0" borderId="23" xfId="2" applyFont="1" applyFill="1" applyBorder="1" applyAlignment="1" applyProtection="1">
      <alignment horizontal="center" vertical="center" textRotation="90" wrapText="1"/>
    </xf>
    <xf numFmtId="0" fontId="19" fillId="0" borderId="24" xfId="2" applyFont="1" applyFill="1" applyBorder="1" applyAlignment="1" applyProtection="1">
      <alignment horizontal="center" vertical="center" textRotation="90" wrapText="1"/>
    </xf>
    <xf numFmtId="0" fontId="3" fillId="0" borderId="9" xfId="2" applyFont="1" applyFill="1" applyBorder="1" applyAlignment="1" applyProtection="1">
      <alignment vertical="center" wrapText="1"/>
    </xf>
    <xf numFmtId="0" fontId="4" fillId="0" borderId="18" xfId="2" applyFont="1" applyFill="1" applyBorder="1" applyAlignment="1" applyProtection="1">
      <alignment horizontal="left" vertical="center" wrapText="1" indent="2"/>
    </xf>
    <xf numFmtId="0" fontId="4" fillId="0" borderId="13" xfId="2" applyFont="1" applyFill="1" applyBorder="1" applyAlignment="1" applyProtection="1">
      <alignment horizontal="left" vertical="center" wrapText="1" indent="2"/>
    </xf>
    <xf numFmtId="0" fontId="4" fillId="0" borderId="6" xfId="2" applyFont="1" applyFill="1" applyBorder="1" applyAlignment="1" applyProtection="1">
      <alignment horizontal="left" vertical="center" wrapText="1" indent="2"/>
    </xf>
    <xf numFmtId="0" fontId="18" fillId="0" borderId="26" xfId="2" applyFont="1" applyFill="1" applyBorder="1" applyAlignment="1" applyProtection="1">
      <alignment horizontal="center" vertical="center" textRotation="90" wrapText="1"/>
    </xf>
    <xf numFmtId="0" fontId="2" fillId="0" borderId="27" xfId="2" applyFont="1" applyBorder="1" applyProtection="1"/>
    <xf numFmtId="0" fontId="2" fillId="0" borderId="28" xfId="2" applyFont="1" applyBorder="1" applyProtection="1"/>
    <xf numFmtId="0" fontId="4" fillId="0" borderId="20" xfId="2" applyFont="1" applyBorder="1" applyAlignment="1" applyProtection="1">
      <alignment horizontal="center" vertical="center" wrapText="1"/>
    </xf>
    <xf numFmtId="0" fontId="4" fillId="0" borderId="21" xfId="2" applyFont="1" applyBorder="1" applyAlignment="1" applyProtection="1">
      <alignment horizontal="center" vertical="center" wrapText="1"/>
    </xf>
    <xf numFmtId="0" fontId="4" fillId="0" borderId="22" xfId="2" applyFont="1" applyBorder="1" applyAlignment="1" applyProtection="1">
      <alignment horizontal="center" vertical="center" wrapText="1"/>
    </xf>
    <xf numFmtId="0" fontId="8" fillId="0" borderId="24" xfId="2" applyFont="1" applyBorder="1" applyAlignment="1" applyProtection="1">
      <alignment horizontal="center" vertical="center" wrapText="1"/>
    </xf>
    <xf numFmtId="0" fontId="8" fillId="0" borderId="5" xfId="2" applyFont="1" applyBorder="1" applyAlignment="1" applyProtection="1">
      <alignment horizontal="center" vertical="center" wrapText="1"/>
    </xf>
    <xf numFmtId="0" fontId="3" fillId="0" borderId="23" xfId="2" applyFont="1" applyFill="1" applyBorder="1" applyAlignment="1" applyProtection="1">
      <alignment horizontal="center" vertical="center" textRotation="90" wrapText="1"/>
    </xf>
    <xf numFmtId="0" fontId="3" fillId="0" borderId="24" xfId="2" applyFont="1" applyFill="1" applyBorder="1" applyAlignment="1" applyProtection="1">
      <alignment horizontal="center" vertical="center" textRotation="90" wrapText="1"/>
    </xf>
    <xf numFmtId="0" fontId="3" fillId="0" borderId="25" xfId="2" applyFont="1" applyFill="1" applyBorder="1" applyAlignment="1" applyProtection="1">
      <alignment horizontal="center" vertical="center" textRotation="90" wrapText="1"/>
    </xf>
    <xf numFmtId="0" fontId="3" fillId="0" borderId="31" xfId="2" applyFont="1" applyFill="1" applyBorder="1" applyAlignment="1" applyProtection="1">
      <alignment vertical="center" wrapText="1"/>
    </xf>
    <xf numFmtId="0" fontId="3" fillId="0" borderId="32" xfId="2" applyFont="1" applyFill="1" applyBorder="1" applyAlignment="1" applyProtection="1">
      <alignment vertical="center" wrapText="1"/>
    </xf>
    <xf numFmtId="0" fontId="3" fillId="0" borderId="33" xfId="2" applyFont="1" applyFill="1" applyBorder="1" applyAlignment="1" applyProtection="1">
      <alignment vertical="center" wrapText="1"/>
    </xf>
    <xf numFmtId="0" fontId="4" fillId="0" borderId="7" xfId="2" applyFont="1" applyFill="1" applyBorder="1" applyAlignment="1" applyProtection="1">
      <alignment horizontal="left" vertical="center" wrapText="1"/>
    </xf>
    <xf numFmtId="0" fontId="4" fillId="0" borderId="11" xfId="2" applyFont="1" applyFill="1" applyBorder="1" applyAlignment="1" applyProtection="1">
      <alignment horizontal="left" vertical="center" wrapText="1"/>
    </xf>
    <xf numFmtId="0" fontId="4" fillId="0" borderId="10" xfId="2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4" fillId="0" borderId="5" xfId="1" applyFont="1" applyFill="1" applyBorder="1" applyAlignment="1" applyProtection="1">
      <alignment horizontal="left" vertical="center" wrapText="1" indent="4"/>
    </xf>
    <xf numFmtId="0" fontId="4" fillId="0" borderId="5" xfId="1" applyFont="1" applyFill="1" applyBorder="1" applyAlignment="1" applyProtection="1">
      <alignment horizontal="left" vertical="center" wrapText="1"/>
    </xf>
    <xf numFmtId="0" fontId="0" fillId="0" borderId="0" xfId="1" applyFont="1" applyBorder="1" applyAlignment="1" applyProtection="1">
      <alignment horizontal="center" wrapText="1"/>
      <protection locked="0"/>
    </xf>
    <xf numFmtId="0" fontId="22" fillId="0" borderId="0" xfId="1" applyFont="1" applyBorder="1" applyAlignment="1" applyProtection="1">
      <alignment horizontal="center" wrapText="1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4" fillId="0" borderId="5" xfId="1" applyFont="1" applyFill="1" applyBorder="1" applyAlignment="1" applyProtection="1">
      <alignment horizontal="left" vertical="center" wrapText="1" indent="2"/>
    </xf>
    <xf numFmtId="0" fontId="4" fillId="0" borderId="5" xfId="1" applyFont="1" applyBorder="1" applyAlignment="1" applyProtection="1">
      <alignment horizontal="center" vertical="center" wrapText="1"/>
    </xf>
    <xf numFmtId="0" fontId="45" fillId="0" borderId="0" xfId="0" applyFont="1" applyFill="1" applyBorder="1" applyAlignment="1">
      <alignment horizontal="left" wrapText="1"/>
    </xf>
    <xf numFmtId="0" fontId="69" fillId="0" borderId="0" xfId="0" applyFont="1" applyAlignment="1">
      <alignment horizontal="center" vertical="center"/>
    </xf>
    <xf numFmtId="0" fontId="65" fillId="0" borderId="90" xfId="0" applyFont="1" applyFill="1" applyBorder="1" applyAlignment="1">
      <alignment horizontal="center" vertical="top" wrapText="1"/>
    </xf>
    <xf numFmtId="0" fontId="31" fillId="3" borderId="84" xfId="0" applyFont="1" applyFill="1" applyBorder="1" applyAlignment="1">
      <alignment horizontal="right" vertical="center" wrapText="1"/>
    </xf>
    <xf numFmtId="0" fontId="31" fillId="3" borderId="86" xfId="0" applyFont="1" applyFill="1" applyBorder="1" applyAlignment="1">
      <alignment horizontal="right" vertical="center" wrapText="1"/>
    </xf>
    <xf numFmtId="0" fontId="31" fillId="3" borderId="87" xfId="0" applyFont="1" applyFill="1" applyBorder="1" applyAlignment="1">
      <alignment horizontal="right" vertical="center" wrapText="1"/>
    </xf>
    <xf numFmtId="0" fontId="31" fillId="3" borderId="88" xfId="0" applyFont="1" applyFill="1" applyBorder="1" applyAlignment="1">
      <alignment horizontal="right" vertical="center" wrapText="1"/>
    </xf>
    <xf numFmtId="0" fontId="31" fillId="3" borderId="89" xfId="0" applyFont="1" applyFill="1" applyBorder="1" applyAlignment="1">
      <alignment horizontal="right" vertical="center" wrapText="1"/>
    </xf>
    <xf numFmtId="0" fontId="31" fillId="3" borderId="91" xfId="0" applyFont="1" applyFill="1" applyBorder="1" applyAlignment="1">
      <alignment horizontal="right" vertical="center" wrapText="1"/>
    </xf>
    <xf numFmtId="4" fontId="31" fillId="3" borderId="45" xfId="0" applyNumberFormat="1" applyFont="1" applyFill="1" applyBorder="1" applyAlignment="1">
      <alignment horizontal="right" vertical="center" wrapText="1"/>
    </xf>
    <xf numFmtId="4" fontId="31" fillId="3" borderId="46" xfId="0" applyNumberFormat="1" applyFont="1" applyFill="1" applyBorder="1" applyAlignment="1">
      <alignment horizontal="right" vertical="center" wrapText="1"/>
    </xf>
    <xf numFmtId="4" fontId="31" fillId="3" borderId="47" xfId="0" applyNumberFormat="1" applyFont="1" applyFill="1" applyBorder="1" applyAlignment="1">
      <alignment horizontal="right" vertical="center" wrapText="1"/>
    </xf>
    <xf numFmtId="0" fontId="32" fillId="5" borderId="45" xfId="0" applyFont="1" applyFill="1" applyBorder="1" applyAlignment="1">
      <alignment vertical="top" wrapText="1"/>
    </xf>
    <xf numFmtId="0" fontId="32" fillId="5" borderId="47" xfId="0" applyFont="1" applyFill="1" applyBorder="1" applyAlignment="1">
      <alignment vertical="top" wrapText="1"/>
    </xf>
    <xf numFmtId="4" fontId="33" fillId="5" borderId="45" xfId="0" applyNumberFormat="1" applyFont="1" applyFill="1" applyBorder="1" applyAlignment="1">
      <alignment horizontal="right" vertical="top" wrapText="1"/>
    </xf>
    <xf numFmtId="4" fontId="33" fillId="5" borderId="47" xfId="0" applyNumberFormat="1" applyFont="1" applyFill="1" applyBorder="1" applyAlignment="1">
      <alignment horizontal="right" vertical="top" wrapText="1"/>
    </xf>
    <xf numFmtId="4" fontId="53" fillId="5" borderId="45" xfId="0" applyNumberFormat="1" applyFont="1" applyFill="1" applyBorder="1" applyAlignment="1">
      <alignment horizontal="right" vertical="top" wrapText="1"/>
    </xf>
    <xf numFmtId="4" fontId="53" fillId="5" borderId="47" xfId="0" applyNumberFormat="1" applyFont="1" applyFill="1" applyBorder="1" applyAlignment="1">
      <alignment horizontal="right" vertical="top" wrapText="1"/>
    </xf>
    <xf numFmtId="0" fontId="32" fillId="5" borderId="46" xfId="0" applyFont="1" applyFill="1" applyBorder="1" applyAlignment="1">
      <alignment vertical="top" wrapText="1"/>
    </xf>
    <xf numFmtId="4" fontId="53" fillId="5" borderId="46" xfId="0" applyNumberFormat="1" applyFont="1" applyFill="1" applyBorder="1" applyAlignment="1">
      <alignment horizontal="right" vertical="top" wrapText="1"/>
    </xf>
    <xf numFmtId="4" fontId="33" fillId="5" borderId="46" xfId="0" applyNumberFormat="1" applyFont="1" applyFill="1" applyBorder="1" applyAlignment="1">
      <alignment horizontal="right" vertical="top" wrapText="1"/>
    </xf>
    <xf numFmtId="0" fontId="32" fillId="5" borderId="45" xfId="0" applyFont="1" applyFill="1" applyBorder="1" applyAlignment="1">
      <alignment horizontal="right" vertical="top" wrapText="1"/>
    </xf>
    <xf numFmtId="0" fontId="32" fillId="5" borderId="47" xfId="0" applyFont="1" applyFill="1" applyBorder="1" applyAlignment="1">
      <alignment horizontal="right" vertical="top" wrapText="1"/>
    </xf>
    <xf numFmtId="0" fontId="53" fillId="5" borderId="45" xfId="0" applyFont="1" applyFill="1" applyBorder="1" applyAlignment="1">
      <alignment horizontal="right" vertical="top" wrapText="1"/>
    </xf>
    <xf numFmtId="0" fontId="53" fillId="5" borderId="46" xfId="0" applyFont="1" applyFill="1" applyBorder="1" applyAlignment="1">
      <alignment horizontal="right" vertical="top" wrapText="1"/>
    </xf>
    <xf numFmtId="0" fontId="53" fillId="5" borderId="47" xfId="0" applyFont="1" applyFill="1" applyBorder="1" applyAlignment="1">
      <alignment horizontal="right" vertical="top" wrapText="1"/>
    </xf>
    <xf numFmtId="0" fontId="32" fillId="5" borderId="46" xfId="0" applyFont="1" applyFill="1" applyBorder="1" applyAlignment="1">
      <alignment horizontal="right" vertical="top" wrapText="1"/>
    </xf>
    <xf numFmtId="4" fontId="32" fillId="0" borderId="47" xfId="0" applyNumberFormat="1" applyFont="1" applyBorder="1" applyAlignment="1">
      <alignment horizontal="right" vertical="top" wrapText="1"/>
    </xf>
    <xf numFmtId="0" fontId="31" fillId="3" borderId="48" xfId="0" applyFont="1" applyFill="1" applyBorder="1" applyAlignment="1">
      <alignment horizontal="right" vertical="center" wrapText="1"/>
    </xf>
    <xf numFmtId="0" fontId="31" fillId="3" borderId="49" xfId="0" applyFont="1" applyFill="1" applyBorder="1" applyAlignment="1">
      <alignment horizontal="right" vertical="center" wrapText="1"/>
    </xf>
    <xf numFmtId="0" fontId="35" fillId="0" borderId="0" xfId="0" applyFont="1" applyAlignment="1">
      <alignment horizontal="center" vertical="center" wrapText="1"/>
    </xf>
    <xf numFmtId="4" fontId="32" fillId="0" borderId="45" xfId="0" applyNumberFormat="1" applyFont="1" applyBorder="1" applyAlignment="1">
      <alignment horizontal="center" vertical="top" wrapText="1"/>
    </xf>
    <xf numFmtId="4" fontId="32" fillId="0" borderId="47" xfId="0" applyNumberFormat="1" applyFont="1" applyBorder="1" applyAlignment="1">
      <alignment horizontal="center" vertical="top" wrapText="1"/>
    </xf>
    <xf numFmtId="0" fontId="32" fillId="0" borderId="45" xfId="0" applyFont="1" applyBorder="1" applyAlignment="1">
      <alignment horizontal="center" vertical="top" wrapText="1"/>
    </xf>
    <xf numFmtId="0" fontId="32" fillId="0" borderId="46" xfId="0" applyFont="1" applyBorder="1" applyAlignment="1">
      <alignment horizontal="center" vertical="top" wrapText="1"/>
    </xf>
    <xf numFmtId="0" fontId="32" fillId="0" borderId="47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31" fillId="3" borderId="45" xfId="0" applyFont="1" applyFill="1" applyBorder="1" applyAlignment="1">
      <alignment vertical="top" wrapText="1"/>
    </xf>
    <xf numFmtId="0" fontId="31" fillId="3" borderId="46" xfId="0" applyFont="1" applyFill="1" applyBorder="1" applyAlignment="1">
      <alignment vertical="top" wrapText="1"/>
    </xf>
    <xf numFmtId="0" fontId="31" fillId="3" borderId="47" xfId="0" applyFont="1" applyFill="1" applyBorder="1" applyAlignment="1">
      <alignment vertical="top" wrapText="1"/>
    </xf>
    <xf numFmtId="4" fontId="31" fillId="3" borderId="45" xfId="0" applyNumberFormat="1" applyFont="1" applyFill="1" applyBorder="1" applyAlignment="1">
      <alignment horizontal="right" vertical="top" wrapText="1"/>
    </xf>
    <xf numFmtId="4" fontId="31" fillId="3" borderId="46" xfId="0" applyNumberFormat="1" applyFont="1" applyFill="1" applyBorder="1" applyAlignment="1">
      <alignment horizontal="right" vertical="top" wrapText="1"/>
    </xf>
    <xf numFmtId="4" fontId="31" fillId="3" borderId="47" xfId="0" applyNumberFormat="1" applyFont="1" applyFill="1" applyBorder="1" applyAlignment="1">
      <alignment horizontal="right" vertical="top" wrapText="1"/>
    </xf>
    <xf numFmtId="4" fontId="53" fillId="3" borderId="45" xfId="0" applyNumberFormat="1" applyFont="1" applyFill="1" applyBorder="1" applyAlignment="1">
      <alignment horizontal="right" vertical="top" wrapText="1"/>
    </xf>
    <xf numFmtId="4" fontId="53" fillId="3" borderId="46" xfId="0" applyNumberFormat="1" applyFont="1" applyFill="1" applyBorder="1" applyAlignment="1">
      <alignment horizontal="right" vertical="top" wrapText="1"/>
    </xf>
    <xf numFmtId="4" fontId="53" fillId="3" borderId="47" xfId="0" applyNumberFormat="1" applyFont="1" applyFill="1" applyBorder="1" applyAlignment="1">
      <alignment horizontal="right" vertical="top" wrapText="1"/>
    </xf>
    <xf numFmtId="4" fontId="53" fillId="0" borderId="46" xfId="0" applyNumberFormat="1" applyFont="1" applyBorder="1" applyAlignment="1">
      <alignment horizontal="right" vertical="top" wrapText="1"/>
    </xf>
    <xf numFmtId="164" fontId="14" fillId="0" borderId="3" xfId="2" applyNumberFormat="1" applyFont="1" applyFill="1" applyBorder="1" applyAlignment="1" applyProtection="1">
      <alignment horizontal="right" vertical="center" wrapText="1"/>
      <protection locked="0"/>
    </xf>
    <xf numFmtId="164" fontId="5" fillId="0" borderId="1" xfId="2" applyNumberFormat="1" applyFont="1" applyFill="1" applyBorder="1" applyAlignment="1" applyProtection="1">
      <alignment vertical="center"/>
      <protection locked="0"/>
    </xf>
    <xf numFmtId="164" fontId="5" fillId="0" borderId="3" xfId="2" applyNumberFormat="1" applyFont="1" applyFill="1" applyBorder="1" applyAlignment="1" applyProtection="1">
      <alignment vertical="center"/>
      <protection locked="0"/>
    </xf>
  </cellXfs>
  <cellStyles count="3">
    <cellStyle name="Excel Built-in Normal" xfId="1"/>
    <cellStyle name="Normalny" xfId="0" builtinId="0"/>
    <cellStyle name="Normalny 2" xfId="2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skf.awf.wroc.pl/wroclaw_2022/web/app.php?cr=EFnEZz8cJ/ZT%2BGvtw0XTPV64v1fp%2Bp47S74SC/ak6rYAPnEfFAicSXFQS5/P58DWqOjmVaVMvmeH5tUbvU4Qkt0BEVKQJpdIhXr5O4TStOtC2e%2B3aGLwM5G1lhk9gRgb2ovjDKf7IQFZODQU3V/%2BSRQM5uRkh0ezzBp/MZyMYB4%3D&amp;zamPrintType=1" TargetMode="External"/><Relationship Id="rId13" Type="http://schemas.openxmlformats.org/officeDocument/2006/relationships/hyperlink" Target="https://skf.awf.wroc.pl/wroclaw_2022/web/app.php?cr=aXBIq/LABIXV2TvF5mAIElzL04u%2BIQF5eUzMP/EOi/BzsNPR4VyOn3OO/5jA9pObqOjmVaVMvmeH5tUbvU4Qkt0BEVKQJpdIhXr5O4TStOtC2e%2B3aGLwM5G1lhk9gRgbAvtW%2BZZfIj3PR2EdUl1shxQM5uRkh0ezzBp/MZyMYB4%3D&amp;zamPrintType=3" TargetMode="External"/><Relationship Id="rId18" Type="http://schemas.openxmlformats.org/officeDocument/2006/relationships/hyperlink" Target="https://skf.awf.wroc.pl/wroclaw_2022/web/app.php?cr=2Z7sTuj1LmlPqM%2BqsoYAQ7CvNzdOrg8c7rJ%2Byj01A%2Bj/N%2BSb4nUasMbziV%2BSFQl6qOjmVaVMvmeH5tUbvU4Qkt0BEVKQJpdIhXr5O4TStOsDDeXKwVL3wYlhLpvwHEgNueBSVadtihXSJmrqKJQCIRQM5uRkh0ezzBp/MZyMYB4%3D&amp;zamPrintType=2" TargetMode="External"/><Relationship Id="rId3" Type="http://schemas.openxmlformats.org/officeDocument/2006/relationships/hyperlink" Target="https://skf.awf.wroc.pl/wroclaw_2022/web/app.php?cr=prhkcDeC%2BXxfVLxnPaPe2Sf90Wa0HzBjIF6Y0LQf0qsjId4BRSnY2pA3Gt1et7iiqOjmVaVMvmeH5tUbvU4Qkt0BEVKQJpdIhXr5O4TStOtC2e%2B3aGLwM5G1lhk9gRgb2ovjDKf7IQFZODQU3V/%2BSRQM5uRkh0ezzBp/MZyMYB4%3D&amp;zamPrintType=2" TargetMode="External"/><Relationship Id="rId7" Type="http://schemas.openxmlformats.org/officeDocument/2006/relationships/image" Target="../media/image4.gif"/><Relationship Id="rId12" Type="http://schemas.openxmlformats.org/officeDocument/2006/relationships/hyperlink" Target="https://skf.awf.wroc.pl/wroclaw_2022/web/app.php?cr=aXBIq/LABIXV2TvF5mAIElzL04u%2BIQF5eUzMP/EOi/BzsNPR4VyOn3OO/5jA9pObqOjmVaVMvmeH5tUbvU4Qkt0BEVKQJpdIhXr5O4TStOtC2e%2B3aGLwM5G1lhk9gRgbAvtW%2BZZfIj3PR2EdUl1shxQM5uRkh0ezzBp/MZyMYB4%3D&amp;zamPrintType=2" TargetMode="External"/><Relationship Id="rId17" Type="http://schemas.openxmlformats.org/officeDocument/2006/relationships/hyperlink" Target="https://skf.awf.wroc.pl/wroclaw_2022/web/app.php?cr=2Z7sTuj1LmlPqM%2BqsoYAQ7CvNzdOrg8c7rJ%2Byj01A%2Bj/N%2BSb4nUasMbziV%2BSFQl6qOjmVaVMvmeH5tUbvU4Qkt0BEVKQJpdIhXr5O4TStOsDDeXKwVL3wYlhLpvwHEgNueBSVadtihXSJmrqKJQCIRQM5uRkh0ezzBp/MZyMYB4%3D&amp;zamPrintType=1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s://skf.awf.wroc.pl/wroclaw_2022/web/app.php?cr=FVVgB/hSXFcpznQg27zyYOAvNqYxIvClsW9CszZknPe9K1wYBFqTewh7JrLsB1XCqOjmVaVMvmeH5tUbvU4Qkt0BEVKQJpdIhXr5O4TStOuYypCZdns1tIm%2B9oWPl6WY0bLQW30BKf1GNgewaV2vVBQM5uRkh0ezzBp/MZyMYB4%3D&amp;zamPrintType=3" TargetMode="External"/><Relationship Id="rId1" Type="http://schemas.openxmlformats.org/officeDocument/2006/relationships/hyperlink" Target="https://skf.awf.wroc.pl/wroclaw_2022/web/app.php?cr=prhkcDeC%2BXxfVLxnPaPe2Sf90Wa0HzBjIF6Y0LQf0qsjId4BRSnY2pA3Gt1et7iiqOjmVaVMvmeH5tUbvU4Qkt0BEVKQJpdIhXr5O4TStOtC2e%2B3aGLwM5G1lhk9gRgb2ovjDKf7IQFZODQU3V/%2BSRQM5uRkh0ezzBp/MZyMYB4%3D&amp;zamPrintType=1" TargetMode="External"/><Relationship Id="rId6" Type="http://schemas.openxmlformats.org/officeDocument/2006/relationships/image" Target="../media/image3.gif"/><Relationship Id="rId11" Type="http://schemas.openxmlformats.org/officeDocument/2006/relationships/hyperlink" Target="https://skf.awf.wroc.pl/wroclaw_2022/web/app.php?cr=aXBIq/LABIXV2TvF5mAIElzL04u%2BIQF5eUzMP/EOi/BzsNPR4VyOn3OO/5jA9pObqOjmVaVMvmeH5tUbvU4Qkt0BEVKQJpdIhXr5O4TStOtC2e%2B3aGLwM5G1lhk9gRgbAvtW%2BZZfIj3PR2EdUl1shxQM5uRkh0ezzBp/MZyMYB4%3D&amp;zamPrintType=1" TargetMode="External"/><Relationship Id="rId5" Type="http://schemas.openxmlformats.org/officeDocument/2006/relationships/hyperlink" Target="https://skf.awf.wroc.pl/wroclaw_2022/web/app.php?cr=prhkcDeC%2BXxfVLxnPaPe2Sf90Wa0HzBjIF6Y0LQf0qsjId4BRSnY2pA3Gt1et7iiqOjmVaVMvmeH5tUbvU4Qkt0BEVKQJpdIhXr5O4TStOtC2e%2B3aGLwM5G1lhk9gRgb2ovjDKf7IQFZODQU3V/%2BSRQM5uRkh0ezzBp/MZyMYB4%3D&amp;zamPrintType=3" TargetMode="External"/><Relationship Id="rId15" Type="http://schemas.openxmlformats.org/officeDocument/2006/relationships/hyperlink" Target="https://skf.awf.wroc.pl/wroclaw_2022/web/app.php?cr=FVVgB/hSXFcpznQg27zyYOAvNqYxIvClsW9CszZknPe9K1wYBFqTewh7JrLsB1XCqOjmVaVMvmeH5tUbvU4Qkt0BEVKQJpdIhXr5O4TStOuYypCZdns1tIm%2B9oWPl6WY0bLQW30BKf1GNgewaV2vVBQM5uRkh0ezzBp/MZyMYB4%3D&amp;zamPrintType=2" TargetMode="External"/><Relationship Id="rId10" Type="http://schemas.openxmlformats.org/officeDocument/2006/relationships/hyperlink" Target="https://skf.awf.wroc.pl/wroclaw_2022/web/app.php?cr=EFnEZz8cJ/ZT%2BGvtw0XTPV64v1fp%2Bp47S74SC/ak6rYAPnEfFAicSXFQS5/P58DWqOjmVaVMvmeH5tUbvU4Qkt0BEVKQJpdIhXr5O4TStOtC2e%2B3aGLwM5G1lhk9gRgb2ovjDKf7IQFZODQU3V/%2BSRQM5uRkh0ezzBp/MZyMYB4%3D&amp;zamPrintType=3" TargetMode="External"/><Relationship Id="rId19" Type="http://schemas.openxmlformats.org/officeDocument/2006/relationships/hyperlink" Target="https://skf.awf.wroc.pl/wroclaw_2022/web/app.php?cr=2Z7sTuj1LmlPqM%2BqsoYAQ7CvNzdOrg8c7rJ%2Byj01A%2Bj/N%2BSb4nUasMbziV%2BSFQl6qOjmVaVMvmeH5tUbvU4Qkt0BEVKQJpdIhXr5O4TStOsDDeXKwVL3wYlhLpvwHEgNueBSVadtihXSJmrqKJQCIRQM5uRkh0ezzBp/MZyMYB4%3D&amp;zamPrintType=3" TargetMode="External"/><Relationship Id="rId4" Type="http://schemas.openxmlformats.org/officeDocument/2006/relationships/image" Target="../media/image2.gif"/><Relationship Id="rId9" Type="http://schemas.openxmlformats.org/officeDocument/2006/relationships/hyperlink" Target="https://skf.awf.wroc.pl/wroclaw_2022/web/app.php?cr=EFnEZz8cJ/ZT%2BGvtw0XTPV64v1fp%2Bp47S74SC/ak6rYAPnEfFAicSXFQS5/P58DWqOjmVaVMvmeH5tUbvU4Qkt0BEVKQJpdIhXr5O4TStOtC2e%2B3aGLwM5G1lhk9gRgb2ovjDKf7IQFZODQU3V/%2BSRQM5uRkh0ezzBp/MZyMYB4%3D&amp;zamPrintType=2" TargetMode="External"/><Relationship Id="rId14" Type="http://schemas.openxmlformats.org/officeDocument/2006/relationships/hyperlink" Target="https://skf.awf.wroc.pl/wroclaw_2022/web/app.php?cr=FVVgB/hSXFcpznQg27zyYOAvNqYxIvClsW9CszZknPe9K1wYBFqTewh7JrLsB1XCqOjmVaVMvmeH5tUbvU4Qkt0BEVKQJpdIhXr5O4TStOuYypCZdns1tIm%2B9oWPl6WY0bLQW30BKf1GNgewaV2vVBQM5uRkh0ezzBp/MZyMYB4%3D&amp;zamPrintType=1" TargetMode="Externa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190500</xdr:colOff>
      <xdr:row>10</xdr:row>
      <xdr:rowOff>137160</xdr:rowOff>
    </xdr:to>
    <xdr:pic>
      <xdr:nvPicPr>
        <xdr:cNvPr id="5" name="Obraz 4" descr="https://skf.awf.wroc.pl/wroclaw_2022/web/img/zamprinttype_a1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9560" y="146304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190500</xdr:colOff>
      <xdr:row>11</xdr:row>
      <xdr:rowOff>38100</xdr:rowOff>
    </xdr:to>
    <xdr:pic>
      <xdr:nvPicPr>
        <xdr:cNvPr id="6" name="Obraz 5" descr="https://skf.awf.wroc.pl/wroclaw_2022/web/img/zamprinttype_p2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9560" y="156210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190500</xdr:colOff>
      <xdr:row>11</xdr:row>
      <xdr:rowOff>76200</xdr:rowOff>
    </xdr:to>
    <xdr:pic>
      <xdr:nvPicPr>
        <xdr:cNvPr id="7" name="Obraz 6" descr="https://skf.awf.wroc.pl/wroclaw_2022/web/img/zamprinttype_p3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9560" y="166116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114300</xdr:colOff>
      <xdr:row>19</xdr:row>
      <xdr:rowOff>30480</xdr:rowOff>
    </xdr:to>
    <xdr:pic>
      <xdr:nvPicPr>
        <xdr:cNvPr id="8" name="Obraz 7" descr="[pokaż historię limitów]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2004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114300</xdr:colOff>
      <xdr:row>20</xdr:row>
      <xdr:rowOff>7620</xdr:rowOff>
    </xdr:to>
    <xdr:pic>
      <xdr:nvPicPr>
        <xdr:cNvPr id="9" name="Obraz 8" descr="[pokaż historię akceptacji planu]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55092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388620</xdr:colOff>
      <xdr:row>10</xdr:row>
      <xdr:rowOff>137160</xdr:rowOff>
    </xdr:to>
    <xdr:pic>
      <xdr:nvPicPr>
        <xdr:cNvPr id="13" name="Obraz 12" descr="https://skf.awf.wroc.pl/wroclaw_2022/web/img/zamprinttype_a1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0880" y="179832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388620</xdr:colOff>
      <xdr:row>11</xdr:row>
      <xdr:rowOff>30480</xdr:rowOff>
    </xdr:to>
    <xdr:pic>
      <xdr:nvPicPr>
        <xdr:cNvPr id="14" name="Obraz 13" descr="https://skf.awf.wroc.pl/wroclaw_2022/web/img/zamprinttype_p2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0880" y="198120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388620</xdr:colOff>
      <xdr:row>11</xdr:row>
      <xdr:rowOff>76200</xdr:rowOff>
    </xdr:to>
    <xdr:pic>
      <xdr:nvPicPr>
        <xdr:cNvPr id="15" name="Obraz 14" descr="https://skf.awf.wroc.pl/wroclaw_2022/web/img/zamprinttype_p3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0880" y="216408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388620</xdr:colOff>
      <xdr:row>28</xdr:row>
      <xdr:rowOff>99060</xdr:rowOff>
    </xdr:to>
    <xdr:pic>
      <xdr:nvPicPr>
        <xdr:cNvPr id="16" name="Obraz 15" descr="https://skf.awf.wroc.pl/wroclaw_2022/web/img/zamprinttype_a1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448056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388620</xdr:colOff>
      <xdr:row>29</xdr:row>
      <xdr:rowOff>53340</xdr:rowOff>
    </xdr:to>
    <xdr:pic>
      <xdr:nvPicPr>
        <xdr:cNvPr id="17" name="Obraz 16" descr="https://skf.awf.wroc.pl/wroclaw_2022/web/img/zamprinttype_p2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465582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388620</xdr:colOff>
      <xdr:row>30</xdr:row>
      <xdr:rowOff>7620</xdr:rowOff>
    </xdr:to>
    <xdr:pic>
      <xdr:nvPicPr>
        <xdr:cNvPr id="18" name="Obraz 17" descr="https://skf.awf.wroc.pl/wroclaw_2022/web/img/zamprinttype_p3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483870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388620</xdr:colOff>
      <xdr:row>44</xdr:row>
      <xdr:rowOff>83820</xdr:rowOff>
    </xdr:to>
    <xdr:pic>
      <xdr:nvPicPr>
        <xdr:cNvPr id="19" name="Obraz 18" descr="https://skf.awf.wroc.pl/wroclaw_2022/web/img/zamprinttype_a1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996696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388620</xdr:colOff>
      <xdr:row>45</xdr:row>
      <xdr:rowOff>60960</xdr:rowOff>
    </xdr:to>
    <xdr:pic>
      <xdr:nvPicPr>
        <xdr:cNvPr id="20" name="Obraz 19" descr="https://skf.awf.wroc.pl/wroclaw_2022/web/img/zamprinttype_p2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1014222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388620</xdr:colOff>
      <xdr:row>46</xdr:row>
      <xdr:rowOff>38100</xdr:rowOff>
    </xdr:to>
    <xdr:pic>
      <xdr:nvPicPr>
        <xdr:cNvPr id="21" name="Obraz 20" descr="https://skf.awf.wroc.pl/wroclaw_2022/web/img/zamprinttype_p3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1032510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114300</xdr:colOff>
      <xdr:row>69</xdr:row>
      <xdr:rowOff>22860</xdr:rowOff>
    </xdr:to>
    <xdr:pic>
      <xdr:nvPicPr>
        <xdr:cNvPr id="22" name="Obraz 21" descr="[pokaż historię limitów]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720" y="200025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114300</xdr:colOff>
      <xdr:row>71</xdr:row>
      <xdr:rowOff>22860</xdr:rowOff>
    </xdr:to>
    <xdr:pic>
      <xdr:nvPicPr>
        <xdr:cNvPr id="23" name="Obraz 22" descr="[pokaż historię akceptacji planu]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720" y="2035302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388620</xdr:colOff>
      <xdr:row>79</xdr:row>
      <xdr:rowOff>60960</xdr:rowOff>
    </xdr:to>
    <xdr:pic>
      <xdr:nvPicPr>
        <xdr:cNvPr id="24" name="Obraz 23" descr="https://skf.awf.wroc.pl/wroclaw_2022/web/img/zamprinttype_a1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2177034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388620</xdr:colOff>
      <xdr:row>84</xdr:row>
      <xdr:rowOff>53340</xdr:rowOff>
    </xdr:to>
    <xdr:pic>
      <xdr:nvPicPr>
        <xdr:cNvPr id="25" name="Obraz 24" descr="https://skf.awf.wroc.pl/wroclaw_2022/web/img/zamprinttype_p2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2194560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388620</xdr:colOff>
      <xdr:row>85</xdr:row>
      <xdr:rowOff>53340</xdr:rowOff>
    </xdr:to>
    <xdr:pic>
      <xdr:nvPicPr>
        <xdr:cNvPr id="26" name="Obraz 25" descr="https://skf.awf.wroc.pl/wroclaw_2022/web/img/zamprinttype_p3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2212848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388620</xdr:colOff>
      <xdr:row>79</xdr:row>
      <xdr:rowOff>60960</xdr:rowOff>
    </xdr:to>
    <xdr:pic>
      <xdr:nvPicPr>
        <xdr:cNvPr id="27" name="Obraz 26" descr="https://skf.awf.wroc.pl/wroclaw_2022/web/img/zamprinttype_a1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2177034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388620</xdr:colOff>
      <xdr:row>84</xdr:row>
      <xdr:rowOff>53340</xdr:rowOff>
    </xdr:to>
    <xdr:pic>
      <xdr:nvPicPr>
        <xdr:cNvPr id="28" name="Obraz 27" descr="https://skf.awf.wroc.pl/wroclaw_2022/web/img/zamprinttype_p2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2194560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388620</xdr:colOff>
      <xdr:row>85</xdr:row>
      <xdr:rowOff>53340</xdr:rowOff>
    </xdr:to>
    <xdr:pic>
      <xdr:nvPicPr>
        <xdr:cNvPr id="29" name="Obraz 28" descr="https://skf.awf.wroc.pl/wroclaw_2022/web/img/zamprinttype_p3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280" y="22128480"/>
          <a:ext cx="3886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0</xdr:rowOff>
        </xdr:from>
        <xdr:to>
          <xdr:col>8</xdr:col>
          <xdr:colOff>457200</xdr:colOff>
          <xdr:row>1</xdr:row>
          <xdr:rowOff>133350</xdr:rowOff>
        </xdr:to>
        <xdr:sp macro="" textlink="">
          <xdr:nvSpPr>
            <xdr:cNvPr id="12290" name="Control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WF/Desktop/2021%20-%20plan%20%20i%20sprawozdawczo&#347;&#263;/Plan%20rzeczowo-finansowy%202021/20210415_MEiN_plan_R-F_na_rok_2021_PUBLICZ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iał I"/>
      <sheetName val="dział II"/>
      <sheetName val="dzial III"/>
      <sheetName val="dział IV"/>
    </sheetNames>
    <sheetDataSet>
      <sheetData sheetId="0">
        <row r="3">
          <cell r="A3" t="str">
            <v>Akademia Wychowania Fizycznego we Wrocławiu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5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workbookViewId="0"/>
  </sheetViews>
  <sheetFormatPr defaultRowHeight="14.25"/>
  <cols>
    <col min="1" max="1" width="2.625" customWidth="1"/>
    <col min="2" max="2" width="25.75" customWidth="1"/>
    <col min="3" max="3" width="7" customWidth="1"/>
    <col min="4" max="4" width="15.875" customWidth="1"/>
  </cols>
  <sheetData>
    <row r="1" spans="1:7" ht="13.9" customHeight="1"/>
    <row r="2" spans="1:7">
      <c r="A2" s="450" t="s">
        <v>2613</v>
      </c>
      <c r="B2" s="450"/>
      <c r="C2" s="450"/>
      <c r="D2" s="450"/>
      <c r="E2" s="450"/>
      <c r="F2" s="450"/>
      <c r="G2" s="450"/>
    </row>
    <row r="3" spans="1:7" ht="30.6" customHeight="1"/>
    <row r="4" spans="1:7" ht="13.9" customHeight="1"/>
    <row r="5" spans="1:7" ht="22.15" customHeight="1" thickBot="1">
      <c r="A5" s="454" t="s">
        <v>400</v>
      </c>
      <c r="B5" s="454"/>
      <c r="C5" s="454"/>
      <c r="D5" s="454"/>
      <c r="E5" s="454"/>
      <c r="F5" s="454"/>
      <c r="G5" s="454"/>
    </row>
    <row r="6" spans="1:7" ht="9.6" customHeight="1">
      <c r="A6" s="354" t="s">
        <v>2598</v>
      </c>
      <c r="B6" s="354"/>
      <c r="C6" s="451" t="s">
        <v>2599</v>
      </c>
      <c r="D6" s="451" t="s">
        <v>506</v>
      </c>
      <c r="E6" s="451" t="s">
        <v>226</v>
      </c>
      <c r="F6" s="451" t="s">
        <v>2612</v>
      </c>
      <c r="G6" s="451" t="s">
        <v>796</v>
      </c>
    </row>
    <row r="7" spans="1:7" ht="1.9" customHeight="1">
      <c r="A7" s="355"/>
      <c r="B7" s="355"/>
      <c r="C7" s="452"/>
      <c r="D7" s="452"/>
      <c r="E7" s="452"/>
      <c r="F7" s="452"/>
      <c r="G7" s="452"/>
    </row>
    <row r="8" spans="1:7" ht="6" customHeight="1">
      <c r="A8" s="355"/>
      <c r="B8" s="355"/>
      <c r="C8" s="452"/>
      <c r="D8" s="452"/>
      <c r="E8" s="452"/>
      <c r="F8" s="452"/>
      <c r="G8" s="452"/>
    </row>
    <row r="9" spans="1:7" ht="4.1500000000000004" customHeight="1">
      <c r="A9" s="355"/>
      <c r="B9" s="355"/>
      <c r="C9" s="452"/>
      <c r="D9" s="452"/>
      <c r="E9" s="452"/>
      <c r="F9" s="452"/>
      <c r="G9" s="452"/>
    </row>
    <row r="10" spans="1:7" ht="3.6" customHeight="1" thickBot="1">
      <c r="A10" s="355"/>
      <c r="B10" s="355"/>
      <c r="C10" s="452"/>
      <c r="D10" s="452"/>
      <c r="E10" s="453"/>
      <c r="F10" s="453"/>
      <c r="G10" s="453"/>
    </row>
    <row r="11" spans="1:7" ht="12.6" customHeight="1">
      <c r="A11" s="355"/>
      <c r="B11" s="355"/>
      <c r="C11" s="452"/>
      <c r="D11" s="452"/>
      <c r="E11" s="334" t="s">
        <v>136</v>
      </c>
      <c r="F11" s="334" t="s">
        <v>230</v>
      </c>
      <c r="G11" s="357" t="s">
        <v>229</v>
      </c>
    </row>
    <row r="12" spans="1:7" ht="8.4499999999999993" customHeight="1">
      <c r="A12" s="355"/>
      <c r="B12" s="355"/>
      <c r="C12" s="452"/>
      <c r="D12" s="452"/>
      <c r="E12" s="63" t="s">
        <v>228</v>
      </c>
      <c r="F12" s="63" t="s">
        <v>231</v>
      </c>
      <c r="G12" s="358"/>
    </row>
    <row r="13" spans="1:7" ht="15" thickBot="1">
      <c r="A13" s="356"/>
      <c r="B13" s="356"/>
      <c r="C13" s="453"/>
      <c r="D13" s="453"/>
      <c r="E13" s="64" t="s">
        <v>229</v>
      </c>
      <c r="F13" s="64" t="s">
        <v>229</v>
      </c>
      <c r="G13" s="359"/>
    </row>
    <row r="14" spans="1:7">
      <c r="A14" s="335">
        <v>1</v>
      </c>
      <c r="B14" s="335" t="s">
        <v>2254</v>
      </c>
      <c r="C14" s="335" t="s">
        <v>1033</v>
      </c>
      <c r="D14" s="335" t="s">
        <v>236</v>
      </c>
      <c r="E14" s="360">
        <v>1500</v>
      </c>
      <c r="F14" s="360">
        <v>1500</v>
      </c>
      <c r="G14" s="361">
        <v>1500</v>
      </c>
    </row>
    <row r="15" spans="1:7" ht="32.25" thickBot="1">
      <c r="A15" s="336"/>
      <c r="B15" s="352" t="s">
        <v>1034</v>
      </c>
      <c r="C15" s="336"/>
      <c r="D15" s="353" t="s">
        <v>237</v>
      </c>
      <c r="E15" s="362"/>
      <c r="F15" s="362"/>
      <c r="G15" s="363"/>
    </row>
    <row r="16" spans="1:7" ht="27.6" customHeight="1">
      <c r="A16" s="470">
        <v>2</v>
      </c>
      <c r="B16" s="335" t="s">
        <v>401</v>
      </c>
      <c r="C16" s="472" t="s">
        <v>1023</v>
      </c>
      <c r="D16" s="335" t="s">
        <v>971</v>
      </c>
      <c r="E16" s="474">
        <v>67059.960000000006</v>
      </c>
      <c r="F16" s="474">
        <v>57418</v>
      </c>
      <c r="G16" s="476">
        <v>57418</v>
      </c>
    </row>
    <row r="17" spans="1:7" ht="21.75" thickBot="1">
      <c r="A17" s="471"/>
      <c r="B17" s="340" t="s">
        <v>1024</v>
      </c>
      <c r="C17" s="473"/>
      <c r="D17" s="341" t="s">
        <v>286</v>
      </c>
      <c r="E17" s="475"/>
      <c r="F17" s="475"/>
      <c r="G17" s="477"/>
    </row>
    <row r="18" spans="1:7" ht="8.4499999999999993" customHeight="1">
      <c r="A18" s="455"/>
      <c r="B18" s="456"/>
      <c r="C18" s="456"/>
      <c r="D18" s="457"/>
      <c r="E18" s="458">
        <f>E14+E16</f>
        <v>68559.960000000006</v>
      </c>
      <c r="F18" s="458">
        <f>F14+F16</f>
        <v>58918</v>
      </c>
      <c r="G18" s="461">
        <f>G14+G16</f>
        <v>58918</v>
      </c>
    </row>
    <row r="19" spans="1:7" ht="6.6" customHeight="1">
      <c r="A19" s="464" t="s">
        <v>2600</v>
      </c>
      <c r="B19" s="465"/>
      <c r="C19" s="465"/>
      <c r="D19" s="466"/>
      <c r="E19" s="459"/>
      <c r="F19" s="459"/>
      <c r="G19" s="462"/>
    </row>
    <row r="20" spans="1:7" ht="8.4499999999999993" customHeight="1" thickBot="1">
      <c r="A20" s="467"/>
      <c r="B20" s="468"/>
      <c r="C20" s="468"/>
      <c r="D20" s="469"/>
      <c r="E20" s="460"/>
      <c r="F20" s="460"/>
      <c r="G20" s="463"/>
    </row>
    <row r="22" spans="1:7" ht="15" thickBot="1">
      <c r="A22" s="365" t="s">
        <v>940</v>
      </c>
    </row>
    <row r="23" spans="1:7" ht="5.45" customHeight="1">
      <c r="A23" s="451" t="s">
        <v>2598</v>
      </c>
      <c r="B23" s="451" t="s">
        <v>505</v>
      </c>
      <c r="C23" s="451" t="s">
        <v>2599</v>
      </c>
      <c r="D23" s="451" t="s">
        <v>506</v>
      </c>
      <c r="E23" s="451" t="s">
        <v>226</v>
      </c>
      <c r="F23" s="451" t="s">
        <v>2612</v>
      </c>
      <c r="G23" s="451" t="s">
        <v>796</v>
      </c>
    </row>
    <row r="24" spans="1:7" ht="5.45" customHeight="1">
      <c r="A24" s="452"/>
      <c r="B24" s="452"/>
      <c r="C24" s="452"/>
      <c r="D24" s="452"/>
      <c r="E24" s="452"/>
      <c r="F24" s="452"/>
      <c r="G24" s="452"/>
    </row>
    <row r="25" spans="1:7" ht="5.45" customHeight="1">
      <c r="A25" s="452"/>
      <c r="B25" s="452"/>
      <c r="C25" s="452"/>
      <c r="D25" s="452"/>
      <c r="E25" s="452"/>
      <c r="F25" s="452"/>
      <c r="G25" s="452"/>
    </row>
    <row r="26" spans="1:7" ht="5.45" customHeight="1">
      <c r="A26" s="452"/>
      <c r="B26" s="452"/>
      <c r="C26" s="452"/>
      <c r="D26" s="452"/>
      <c r="E26" s="452"/>
      <c r="F26" s="452"/>
      <c r="G26" s="452"/>
    </row>
    <row r="27" spans="1:7" ht="5.45" customHeight="1">
      <c r="A27" s="452"/>
      <c r="B27" s="452"/>
      <c r="C27" s="452"/>
      <c r="D27" s="452"/>
      <c r="E27" s="452"/>
      <c r="F27" s="452"/>
      <c r="G27" s="452"/>
    </row>
    <row r="28" spans="1:7" ht="5.45" customHeight="1" thickBot="1">
      <c r="A28" s="452"/>
      <c r="B28" s="452"/>
      <c r="C28" s="452"/>
      <c r="D28" s="452"/>
      <c r="E28" s="453"/>
      <c r="F28" s="453"/>
      <c r="G28" s="453"/>
    </row>
    <row r="29" spans="1:7" ht="9" customHeight="1">
      <c r="A29" s="452"/>
      <c r="B29" s="452"/>
      <c r="C29" s="452"/>
      <c r="D29" s="452"/>
      <c r="E29" s="334" t="s">
        <v>136</v>
      </c>
      <c r="F29" s="334" t="s">
        <v>230</v>
      </c>
      <c r="G29" s="478" t="s">
        <v>229</v>
      </c>
    </row>
    <row r="30" spans="1:7" ht="9" customHeight="1">
      <c r="A30" s="452"/>
      <c r="B30" s="452"/>
      <c r="C30" s="452"/>
      <c r="D30" s="452"/>
      <c r="E30" s="63" t="s">
        <v>228</v>
      </c>
      <c r="F30" s="63" t="s">
        <v>231</v>
      </c>
      <c r="G30" s="479"/>
    </row>
    <row r="31" spans="1:7" ht="9" customHeight="1" thickBot="1">
      <c r="A31" s="453"/>
      <c r="B31" s="453"/>
      <c r="C31" s="453"/>
      <c r="D31" s="453"/>
      <c r="E31" s="64" t="s">
        <v>229</v>
      </c>
      <c r="F31" s="64" t="s">
        <v>229</v>
      </c>
      <c r="G31" s="480"/>
    </row>
    <row r="32" spans="1:7" ht="19.5">
      <c r="A32" s="470">
        <v>1</v>
      </c>
      <c r="B32" s="335" t="s">
        <v>2601</v>
      </c>
      <c r="C32" s="472" t="s">
        <v>1016</v>
      </c>
      <c r="D32" s="335" t="s">
        <v>244</v>
      </c>
      <c r="E32" s="474">
        <v>2500</v>
      </c>
      <c r="F32" s="481"/>
      <c r="G32" s="481"/>
    </row>
    <row r="33" spans="1:7" ht="21.75" thickBot="1">
      <c r="A33" s="483"/>
      <c r="B33" s="352" t="s">
        <v>1017</v>
      </c>
      <c r="C33" s="484"/>
      <c r="D33" s="353" t="s">
        <v>245</v>
      </c>
      <c r="E33" s="485"/>
      <c r="F33" s="482"/>
      <c r="G33" s="482"/>
    </row>
    <row r="34" spans="1:7" ht="10.15" customHeight="1">
      <c r="A34" s="455"/>
      <c r="B34" s="456"/>
      <c r="C34" s="456"/>
      <c r="D34" s="457"/>
      <c r="E34" s="458">
        <v>2500</v>
      </c>
      <c r="F34" s="458">
        <v>0</v>
      </c>
      <c r="G34" s="458">
        <v>1</v>
      </c>
    </row>
    <row r="35" spans="1:7" ht="10.15" customHeight="1">
      <c r="A35" s="464" t="s">
        <v>2600</v>
      </c>
      <c r="B35" s="465"/>
      <c r="C35" s="465"/>
      <c r="D35" s="466"/>
      <c r="E35" s="459"/>
      <c r="F35" s="459"/>
      <c r="G35" s="459"/>
    </row>
    <row r="36" spans="1:7" ht="10.15" customHeight="1" thickBot="1">
      <c r="A36" s="467"/>
      <c r="B36" s="468"/>
      <c r="C36" s="468"/>
      <c r="D36" s="469"/>
      <c r="E36" s="460"/>
      <c r="F36" s="460"/>
      <c r="G36" s="460"/>
    </row>
    <row r="37" spans="1:7">
      <c r="F37" s="59"/>
      <c r="G37" s="59"/>
    </row>
    <row r="38" spans="1:7" ht="15" thickBot="1">
      <c r="A38" s="365" t="s">
        <v>2611</v>
      </c>
      <c r="F38" s="59"/>
      <c r="G38" s="59"/>
    </row>
    <row r="39" spans="1:7" ht="6" customHeight="1">
      <c r="A39" s="451" t="s">
        <v>2602</v>
      </c>
      <c r="B39" s="451" t="s">
        <v>505</v>
      </c>
      <c r="C39" s="451" t="s">
        <v>2599</v>
      </c>
      <c r="D39" s="451" t="s">
        <v>506</v>
      </c>
      <c r="E39" s="451" t="s">
        <v>226</v>
      </c>
      <c r="F39" s="486" t="s">
        <v>2612</v>
      </c>
      <c r="G39" s="486" t="s">
        <v>796</v>
      </c>
    </row>
    <row r="40" spans="1:7" ht="6" customHeight="1">
      <c r="A40" s="452"/>
      <c r="B40" s="452"/>
      <c r="C40" s="452"/>
      <c r="D40" s="452"/>
      <c r="E40" s="452"/>
      <c r="F40" s="487"/>
      <c r="G40" s="487"/>
    </row>
    <row r="41" spans="1:7" ht="6" customHeight="1">
      <c r="A41" s="452"/>
      <c r="B41" s="452"/>
      <c r="C41" s="452"/>
      <c r="D41" s="452"/>
      <c r="E41" s="452"/>
      <c r="F41" s="487"/>
      <c r="G41" s="487"/>
    </row>
    <row r="42" spans="1:7" ht="6" customHeight="1">
      <c r="A42" s="452"/>
      <c r="B42" s="452"/>
      <c r="C42" s="452"/>
      <c r="D42" s="452"/>
      <c r="E42" s="452"/>
      <c r="F42" s="487"/>
      <c r="G42" s="487"/>
    </row>
    <row r="43" spans="1:7" ht="6" customHeight="1">
      <c r="A43" s="452"/>
      <c r="B43" s="452"/>
      <c r="C43" s="452"/>
      <c r="D43" s="452"/>
      <c r="E43" s="452"/>
      <c r="F43" s="487"/>
      <c r="G43" s="487"/>
    </row>
    <row r="44" spans="1:7" ht="6" customHeight="1" thickBot="1">
      <c r="A44" s="452"/>
      <c r="B44" s="452"/>
      <c r="C44" s="452"/>
      <c r="D44" s="452"/>
      <c r="E44" s="453"/>
      <c r="F44" s="488"/>
      <c r="G44" s="488"/>
    </row>
    <row r="45" spans="1:7" ht="7.9" customHeight="1">
      <c r="A45" s="452"/>
      <c r="B45" s="452"/>
      <c r="C45" s="452"/>
      <c r="D45" s="452"/>
      <c r="E45" s="334" t="s">
        <v>136</v>
      </c>
      <c r="F45" s="369" t="s">
        <v>230</v>
      </c>
      <c r="G45" s="489" t="s">
        <v>229</v>
      </c>
    </row>
    <row r="46" spans="1:7" ht="7.9" customHeight="1">
      <c r="A46" s="452"/>
      <c r="B46" s="452"/>
      <c r="C46" s="452"/>
      <c r="D46" s="452"/>
      <c r="E46" s="63" t="s">
        <v>228</v>
      </c>
      <c r="F46" s="370" t="s">
        <v>231</v>
      </c>
      <c r="G46" s="490"/>
    </row>
    <row r="47" spans="1:7" ht="7.9" customHeight="1" thickBot="1">
      <c r="A47" s="453"/>
      <c r="B47" s="453"/>
      <c r="C47" s="453"/>
      <c r="D47" s="453"/>
      <c r="E47" s="64" t="s">
        <v>229</v>
      </c>
      <c r="F47" s="371" t="s">
        <v>229</v>
      </c>
      <c r="G47" s="491"/>
    </row>
    <row r="48" spans="1:7" ht="29.25">
      <c r="A48" s="335">
        <v>1</v>
      </c>
      <c r="B48" s="335" t="s">
        <v>2603</v>
      </c>
      <c r="C48" s="335" t="s">
        <v>1194</v>
      </c>
      <c r="D48" s="335" t="s">
        <v>268</v>
      </c>
      <c r="E48" s="360">
        <v>3500</v>
      </c>
      <c r="F48" s="372"/>
      <c r="G48" s="372"/>
    </row>
    <row r="49" spans="1:7" ht="21.75" thickBot="1">
      <c r="A49" s="336"/>
      <c r="B49" s="336" t="s">
        <v>2604</v>
      </c>
      <c r="C49" s="336"/>
      <c r="D49" s="353" t="s">
        <v>269</v>
      </c>
      <c r="E49" s="362"/>
      <c r="F49" s="373"/>
      <c r="G49" s="373"/>
    </row>
    <row r="50" spans="1:7">
      <c r="A50" s="335">
        <v>2</v>
      </c>
      <c r="B50" s="335" t="s">
        <v>2605</v>
      </c>
      <c r="C50" s="335" t="s">
        <v>1084</v>
      </c>
      <c r="D50" s="335" t="s">
        <v>264</v>
      </c>
      <c r="E50" s="360">
        <v>2197.9899999999998</v>
      </c>
      <c r="F50" s="372"/>
      <c r="G50" s="372"/>
    </row>
    <row r="51" spans="1:7" ht="52.5">
      <c r="A51" s="336"/>
      <c r="B51" s="336" t="s">
        <v>2606</v>
      </c>
      <c r="C51" s="336"/>
      <c r="D51" s="353" t="s">
        <v>265</v>
      </c>
      <c r="E51" s="362"/>
      <c r="F51" s="373"/>
      <c r="G51" s="373"/>
    </row>
    <row r="52" spans="1:7">
      <c r="A52" s="336"/>
      <c r="B52" s="336" t="s">
        <v>2607</v>
      </c>
      <c r="C52" s="336"/>
      <c r="D52" s="353"/>
      <c r="E52" s="362"/>
      <c r="F52" s="373"/>
      <c r="G52" s="373"/>
    </row>
    <row r="53" spans="1:7" ht="15" thickBot="1">
      <c r="A53" s="336"/>
      <c r="B53" s="336" t="s">
        <v>2608</v>
      </c>
      <c r="C53" s="336"/>
      <c r="D53" s="353"/>
      <c r="E53" s="362"/>
      <c r="F53" s="373"/>
      <c r="G53" s="373"/>
    </row>
    <row r="54" spans="1:7" ht="29.25">
      <c r="A54" s="335">
        <v>3</v>
      </c>
      <c r="B54" s="335" t="s">
        <v>2609</v>
      </c>
      <c r="C54" s="335" t="s">
        <v>1658</v>
      </c>
      <c r="D54" s="335" t="s">
        <v>279</v>
      </c>
      <c r="E54" s="360">
        <v>2865.12</v>
      </c>
      <c r="F54" s="372"/>
      <c r="G54" s="372"/>
    </row>
    <row r="55" spans="1:7" ht="32.25" thickBot="1">
      <c r="A55" s="337"/>
      <c r="B55" s="340" t="s">
        <v>1659</v>
      </c>
      <c r="C55" s="337"/>
      <c r="D55" s="341" t="s">
        <v>280</v>
      </c>
      <c r="E55" s="364"/>
      <c r="F55" s="374"/>
      <c r="G55" s="374"/>
    </row>
    <row r="56" spans="1:7" ht="6" customHeight="1">
      <c r="A56" s="455"/>
      <c r="B56" s="456"/>
      <c r="C56" s="456"/>
      <c r="D56" s="457"/>
      <c r="E56" s="458">
        <v>8563.11</v>
      </c>
      <c r="F56" s="458">
        <v>0</v>
      </c>
      <c r="G56" s="458"/>
    </row>
    <row r="57" spans="1:7" ht="6" customHeight="1">
      <c r="A57" s="464" t="s">
        <v>2600</v>
      </c>
      <c r="B57" s="465"/>
      <c r="C57" s="465"/>
      <c r="D57" s="466"/>
      <c r="E57" s="459"/>
      <c r="F57" s="459"/>
      <c r="G57" s="459"/>
    </row>
    <row r="58" spans="1:7" ht="6" customHeight="1">
      <c r="A58" s="464"/>
      <c r="B58" s="465"/>
      <c r="C58" s="465"/>
      <c r="D58" s="466"/>
      <c r="E58" s="459"/>
      <c r="F58" s="459"/>
      <c r="G58" s="459"/>
    </row>
    <row r="59" spans="1:7" ht="6" customHeight="1" thickBot="1">
      <c r="A59" s="467"/>
      <c r="B59" s="468"/>
      <c r="C59" s="468"/>
      <c r="D59" s="469"/>
      <c r="E59" s="460"/>
      <c r="F59" s="460"/>
      <c r="G59" s="460"/>
    </row>
    <row r="60" spans="1:7">
      <c r="F60" s="59"/>
      <c r="G60" s="59"/>
    </row>
    <row r="61" spans="1:7">
      <c r="F61" s="59"/>
      <c r="G61" s="59"/>
    </row>
    <row r="62" spans="1:7" ht="15" thickBot="1">
      <c r="A62" s="365" t="s">
        <v>939</v>
      </c>
      <c r="F62" s="59"/>
      <c r="G62" s="59"/>
    </row>
    <row r="63" spans="1:7" ht="4.1500000000000004" customHeight="1">
      <c r="A63" s="451" t="s">
        <v>2610</v>
      </c>
      <c r="B63" s="451" t="s">
        <v>505</v>
      </c>
      <c r="C63" s="451" t="s">
        <v>2599</v>
      </c>
      <c r="D63" s="451" t="s">
        <v>506</v>
      </c>
      <c r="E63" s="451" t="s">
        <v>226</v>
      </c>
      <c r="F63" s="486" t="s">
        <v>2612</v>
      </c>
      <c r="G63" s="486" t="s">
        <v>796</v>
      </c>
    </row>
    <row r="64" spans="1:7" ht="4.1500000000000004" customHeight="1">
      <c r="A64" s="452"/>
      <c r="B64" s="452"/>
      <c r="C64" s="452"/>
      <c r="D64" s="452"/>
      <c r="E64" s="452"/>
      <c r="F64" s="487"/>
      <c r="G64" s="487"/>
    </row>
    <row r="65" spans="1:7" ht="4.1500000000000004" customHeight="1">
      <c r="A65" s="452"/>
      <c r="B65" s="452"/>
      <c r="C65" s="452"/>
      <c r="D65" s="452"/>
      <c r="E65" s="452"/>
      <c r="F65" s="487"/>
      <c r="G65" s="487"/>
    </row>
    <row r="66" spans="1:7" ht="4.1500000000000004" customHeight="1">
      <c r="A66" s="452"/>
      <c r="B66" s="452"/>
      <c r="C66" s="452"/>
      <c r="D66" s="452"/>
      <c r="E66" s="452"/>
      <c r="F66" s="487"/>
      <c r="G66" s="487"/>
    </row>
    <row r="67" spans="1:7" ht="4.1500000000000004" customHeight="1">
      <c r="A67" s="452"/>
      <c r="B67" s="452"/>
      <c r="C67" s="452"/>
      <c r="D67" s="452"/>
      <c r="E67" s="452"/>
      <c r="F67" s="487"/>
      <c r="G67" s="487"/>
    </row>
    <row r="68" spans="1:7" ht="4.1500000000000004" customHeight="1" thickBot="1">
      <c r="A68" s="452"/>
      <c r="B68" s="452"/>
      <c r="C68" s="452"/>
      <c r="D68" s="452"/>
      <c r="E68" s="453"/>
      <c r="F68" s="488"/>
      <c r="G68" s="488"/>
    </row>
    <row r="69" spans="1:7" ht="7.15" customHeight="1">
      <c r="A69" s="452"/>
      <c r="B69" s="452"/>
      <c r="C69" s="452"/>
      <c r="D69" s="452"/>
      <c r="E69" s="334" t="s">
        <v>136</v>
      </c>
      <c r="F69" s="369" t="s">
        <v>230</v>
      </c>
      <c r="G69" s="489" t="s">
        <v>229</v>
      </c>
    </row>
    <row r="70" spans="1:7" ht="7.15" customHeight="1">
      <c r="A70" s="452"/>
      <c r="B70" s="452"/>
      <c r="C70" s="452"/>
      <c r="D70" s="452"/>
      <c r="E70" s="63" t="s">
        <v>228</v>
      </c>
      <c r="F70" s="370" t="s">
        <v>231</v>
      </c>
      <c r="G70" s="490"/>
    </row>
    <row r="71" spans="1:7" ht="7.15" customHeight="1" thickBot="1">
      <c r="A71" s="453"/>
      <c r="B71" s="453"/>
      <c r="C71" s="453"/>
      <c r="D71" s="453"/>
      <c r="E71" s="64" t="s">
        <v>229</v>
      </c>
      <c r="F71" s="371" t="s">
        <v>229</v>
      </c>
      <c r="G71" s="491"/>
    </row>
    <row r="72" spans="1:7">
      <c r="A72" s="335">
        <v>2</v>
      </c>
      <c r="B72" s="335" t="s">
        <v>1772</v>
      </c>
      <c r="C72" s="335" t="s">
        <v>1270</v>
      </c>
      <c r="D72" s="335" t="s">
        <v>331</v>
      </c>
      <c r="E72" s="360">
        <v>12203.9</v>
      </c>
      <c r="F72" s="372"/>
      <c r="G72" s="372"/>
    </row>
    <row r="73" spans="1:7" ht="42.75" thickBot="1">
      <c r="A73" s="337"/>
      <c r="B73" s="340" t="s">
        <v>1271</v>
      </c>
      <c r="C73" s="337"/>
      <c r="D73" s="341" t="s">
        <v>522</v>
      </c>
      <c r="E73" s="364"/>
      <c r="F73" s="374"/>
      <c r="G73" s="374"/>
    </row>
    <row r="74" spans="1:7" ht="19.5">
      <c r="A74" s="335">
        <v>10</v>
      </c>
      <c r="B74" s="335" t="s">
        <v>1017</v>
      </c>
      <c r="C74" s="335" t="s">
        <v>1016</v>
      </c>
      <c r="D74" s="335" t="s">
        <v>244</v>
      </c>
      <c r="E74" s="366">
        <v>930</v>
      </c>
      <c r="F74" s="372"/>
      <c r="G74" s="372"/>
    </row>
    <row r="75" spans="1:7" ht="13.9" customHeight="1" thickBot="1">
      <c r="A75" s="337"/>
      <c r="B75" s="340" t="s">
        <v>1017</v>
      </c>
      <c r="C75" s="337"/>
      <c r="D75" s="341" t="s">
        <v>245</v>
      </c>
      <c r="E75" s="367"/>
      <c r="F75" s="374"/>
      <c r="G75" s="374"/>
    </row>
    <row r="76" spans="1:7" ht="6.6" customHeight="1">
      <c r="A76" s="455"/>
      <c r="B76" s="456"/>
      <c r="C76" s="456"/>
      <c r="D76" s="457"/>
      <c r="E76" s="458">
        <v>13133.9</v>
      </c>
      <c r="F76" s="458">
        <v>0</v>
      </c>
      <c r="G76" s="458">
        <v>1</v>
      </c>
    </row>
    <row r="77" spans="1:7" ht="6.6" customHeight="1">
      <c r="A77" s="464" t="s">
        <v>2600</v>
      </c>
      <c r="B77" s="465"/>
      <c r="C77" s="465"/>
      <c r="D77" s="466"/>
      <c r="E77" s="459"/>
      <c r="F77" s="459"/>
      <c r="G77" s="459"/>
    </row>
    <row r="78" spans="1:7" ht="6.6" customHeight="1" thickBot="1">
      <c r="A78" s="467"/>
      <c r="B78" s="468"/>
      <c r="C78" s="468"/>
      <c r="D78" s="469"/>
      <c r="E78" s="460"/>
      <c r="F78" s="460"/>
      <c r="G78" s="460"/>
    </row>
    <row r="79" spans="1:7">
      <c r="F79" s="59"/>
      <c r="G79" s="59"/>
    </row>
    <row r="80" spans="1:7" ht="15" thickBot="1">
      <c r="F80" s="59"/>
      <c r="G80" s="59"/>
    </row>
    <row r="81" spans="1:7" ht="7.15" customHeight="1">
      <c r="A81" s="451" t="s">
        <v>2610</v>
      </c>
      <c r="B81" s="451" t="s">
        <v>505</v>
      </c>
      <c r="C81" s="451" t="s">
        <v>2599</v>
      </c>
      <c r="D81" s="451" t="s">
        <v>506</v>
      </c>
      <c r="E81" s="451" t="s">
        <v>226</v>
      </c>
      <c r="F81" s="486" t="s">
        <v>2612</v>
      </c>
      <c r="G81" s="486" t="s">
        <v>796</v>
      </c>
    </row>
    <row r="82" spans="1:7" ht="7.15" customHeight="1">
      <c r="A82" s="452"/>
      <c r="B82" s="452"/>
      <c r="C82" s="452"/>
      <c r="D82" s="452"/>
      <c r="E82" s="452"/>
      <c r="F82" s="487"/>
      <c r="G82" s="487"/>
    </row>
    <row r="83" spans="1:7" ht="7.15" customHeight="1">
      <c r="A83" s="452"/>
      <c r="B83" s="452"/>
      <c r="C83" s="452"/>
      <c r="D83" s="452"/>
      <c r="E83" s="452"/>
      <c r="F83" s="487"/>
      <c r="G83" s="487"/>
    </row>
    <row r="84" spans="1:7" ht="7.15" customHeight="1">
      <c r="A84" s="452"/>
      <c r="B84" s="452"/>
      <c r="C84" s="452"/>
      <c r="D84" s="452"/>
      <c r="E84" s="452"/>
      <c r="F84" s="487"/>
      <c r="G84" s="487"/>
    </row>
    <row r="85" spans="1:7" ht="7.15" customHeight="1">
      <c r="A85" s="452"/>
      <c r="B85" s="452"/>
      <c r="C85" s="452"/>
      <c r="D85" s="452"/>
      <c r="E85" s="452"/>
      <c r="F85" s="487"/>
      <c r="G85" s="487"/>
    </row>
    <row r="86" spans="1:7" ht="7.15" customHeight="1" thickBot="1">
      <c r="A86" s="452"/>
      <c r="B86" s="452"/>
      <c r="C86" s="452"/>
      <c r="D86" s="452"/>
      <c r="E86" s="453"/>
      <c r="F86" s="488"/>
      <c r="G86" s="488"/>
    </row>
    <row r="87" spans="1:7" ht="7.15" customHeight="1">
      <c r="A87" s="452"/>
      <c r="B87" s="452"/>
      <c r="C87" s="452"/>
      <c r="D87" s="452"/>
      <c r="E87" s="334" t="s">
        <v>136</v>
      </c>
      <c r="F87" s="369" t="s">
        <v>230</v>
      </c>
      <c r="G87" s="489" t="s">
        <v>229</v>
      </c>
    </row>
    <row r="88" spans="1:7" ht="7.15" customHeight="1">
      <c r="A88" s="452"/>
      <c r="B88" s="452"/>
      <c r="C88" s="452"/>
      <c r="D88" s="452"/>
      <c r="E88" s="63" t="s">
        <v>228</v>
      </c>
      <c r="F88" s="370" t="s">
        <v>231</v>
      </c>
      <c r="G88" s="490"/>
    </row>
    <row r="89" spans="1:7" ht="7.15" customHeight="1" thickBot="1">
      <c r="A89" s="453"/>
      <c r="B89" s="453"/>
      <c r="C89" s="453"/>
      <c r="D89" s="453"/>
      <c r="E89" s="64" t="s">
        <v>229</v>
      </c>
      <c r="F89" s="371" t="s">
        <v>229</v>
      </c>
      <c r="G89" s="491"/>
    </row>
    <row r="90" spans="1:7">
      <c r="A90" s="455"/>
      <c r="B90" s="456"/>
      <c r="C90" s="456"/>
      <c r="D90" s="457"/>
      <c r="E90" s="458">
        <f>E76+E56+E34+E18</f>
        <v>92756.97</v>
      </c>
      <c r="F90" s="458">
        <f>F76+F56+F34+F18</f>
        <v>58918</v>
      </c>
      <c r="G90" s="458"/>
    </row>
    <row r="91" spans="1:7">
      <c r="A91" s="464" t="s">
        <v>2600</v>
      </c>
      <c r="B91" s="465"/>
      <c r="C91" s="465"/>
      <c r="D91" s="466"/>
      <c r="E91" s="459"/>
      <c r="F91" s="459"/>
      <c r="G91" s="459"/>
    </row>
    <row r="92" spans="1:7" ht="15" thickBot="1">
      <c r="A92" s="467"/>
      <c r="B92" s="468"/>
      <c r="C92" s="468"/>
      <c r="D92" s="469"/>
      <c r="E92" s="460"/>
      <c r="F92" s="460"/>
      <c r="G92" s="460"/>
    </row>
    <row r="93" spans="1:7">
      <c r="F93" s="59"/>
      <c r="G93" s="59"/>
    </row>
    <row r="94" spans="1:7" ht="15">
      <c r="B94" t="s">
        <v>2616</v>
      </c>
      <c r="E94" s="60">
        <f>E90-F90</f>
        <v>33838.97</v>
      </c>
      <c r="F94" s="59"/>
      <c r="G94" s="59"/>
    </row>
    <row r="95" spans="1:7">
      <c r="B95" s="389" t="s">
        <v>2617</v>
      </c>
      <c r="E95" s="59">
        <f>E74+E72+E54+E50+E48+E32+E14-F14</f>
        <v>24197.010000000002</v>
      </c>
      <c r="F95" s="59"/>
      <c r="G95" s="59"/>
    </row>
    <row r="96" spans="1:7">
      <c r="B96" s="389" t="s">
        <v>2618</v>
      </c>
      <c r="E96" s="59">
        <f>E16-F16</f>
        <v>9641.9600000000064</v>
      </c>
      <c r="F96" s="59"/>
      <c r="G96" s="59"/>
    </row>
    <row r="97" spans="2:7">
      <c r="F97" s="59"/>
      <c r="G97" s="59"/>
    </row>
    <row r="98" spans="2:7">
      <c r="F98" s="59"/>
      <c r="G98" s="59"/>
    </row>
    <row r="99" spans="2:7">
      <c r="B99" t="s">
        <v>2619</v>
      </c>
      <c r="E99" s="59">
        <f>ROUND(0.5*E96/12*8,0)</f>
        <v>3214</v>
      </c>
      <c r="F99" s="59"/>
      <c r="G99" s="59"/>
    </row>
    <row r="100" spans="2:7">
      <c r="F100" s="59"/>
      <c r="G100" s="59"/>
    </row>
    <row r="101" spans="2:7" ht="17.45" customHeight="1">
      <c r="B101" s="333"/>
      <c r="C101" s="333"/>
      <c r="D101" s="333"/>
      <c r="E101" s="60"/>
      <c r="F101" s="59"/>
      <c r="G101" s="59"/>
    </row>
    <row r="102" spans="2:7">
      <c r="F102" s="59"/>
      <c r="G102" s="59"/>
    </row>
    <row r="103" spans="2:7">
      <c r="F103" s="59"/>
      <c r="G103" s="59"/>
    </row>
    <row r="104" spans="2:7">
      <c r="F104" s="59"/>
      <c r="G104" s="59"/>
    </row>
    <row r="105" spans="2:7">
      <c r="F105" s="59"/>
      <c r="G105" s="59"/>
    </row>
    <row r="106" spans="2:7">
      <c r="F106" s="59"/>
      <c r="G106" s="59"/>
    </row>
    <row r="107" spans="2:7">
      <c r="F107" s="59"/>
      <c r="G107" s="59"/>
    </row>
    <row r="108" spans="2:7">
      <c r="F108" s="59"/>
      <c r="G108" s="59"/>
    </row>
    <row r="109" spans="2:7">
      <c r="F109" s="59"/>
      <c r="G109" s="59"/>
    </row>
    <row r="110" spans="2:7">
      <c r="F110" s="59"/>
      <c r="G110" s="59"/>
    </row>
    <row r="113" ht="96.6" customHeight="1"/>
    <row r="116" ht="13.9" customHeight="1"/>
  </sheetData>
  <mergeCells count="80">
    <mergeCell ref="A58:D58"/>
    <mergeCell ref="A59:D59"/>
    <mergeCell ref="E56:E59"/>
    <mergeCell ref="F56:F59"/>
    <mergeCell ref="A56:D56"/>
    <mergeCell ref="A57:D57"/>
    <mergeCell ref="A78:D78"/>
    <mergeCell ref="E76:E78"/>
    <mergeCell ref="F76:F78"/>
    <mergeCell ref="F90:F92"/>
    <mergeCell ref="A76:D76"/>
    <mergeCell ref="E90:E92"/>
    <mergeCell ref="F81:F86"/>
    <mergeCell ref="A77:D77"/>
    <mergeCell ref="A81:A89"/>
    <mergeCell ref="B81:B89"/>
    <mergeCell ref="C81:C89"/>
    <mergeCell ref="D81:D89"/>
    <mergeCell ref="E81:E86"/>
    <mergeCell ref="G56:G59"/>
    <mergeCell ref="G76:G78"/>
    <mergeCell ref="G90:G92"/>
    <mergeCell ref="A91:D91"/>
    <mergeCell ref="A92:D92"/>
    <mergeCell ref="F63:F68"/>
    <mergeCell ref="G63:G68"/>
    <mergeCell ref="G69:G71"/>
    <mergeCell ref="A63:A71"/>
    <mergeCell ref="B63:B71"/>
    <mergeCell ref="C63:C71"/>
    <mergeCell ref="D63:D71"/>
    <mergeCell ref="E63:E68"/>
    <mergeCell ref="A90:D90"/>
    <mergeCell ref="G81:G86"/>
    <mergeCell ref="G87:G89"/>
    <mergeCell ref="F39:F44"/>
    <mergeCell ref="G39:G44"/>
    <mergeCell ref="G45:G47"/>
    <mergeCell ref="A39:A47"/>
    <mergeCell ref="B39:B47"/>
    <mergeCell ref="C39:C47"/>
    <mergeCell ref="D39:D47"/>
    <mergeCell ref="E39:E44"/>
    <mergeCell ref="G32:G33"/>
    <mergeCell ref="A34:D34"/>
    <mergeCell ref="A35:D35"/>
    <mergeCell ref="A36:D36"/>
    <mergeCell ref="E34:E36"/>
    <mergeCell ref="F34:F36"/>
    <mergeCell ref="A32:A33"/>
    <mergeCell ref="C32:C33"/>
    <mergeCell ref="E32:E33"/>
    <mergeCell ref="F32:F33"/>
    <mergeCell ref="G34:G36"/>
    <mergeCell ref="F23:F28"/>
    <mergeCell ref="G23:G28"/>
    <mergeCell ref="G29:G31"/>
    <mergeCell ref="A23:A31"/>
    <mergeCell ref="B23:B31"/>
    <mergeCell ref="C23:C31"/>
    <mergeCell ref="D23:D31"/>
    <mergeCell ref="E23:E28"/>
    <mergeCell ref="A16:A17"/>
    <mergeCell ref="C16:C17"/>
    <mergeCell ref="E16:E17"/>
    <mergeCell ref="F16:F17"/>
    <mergeCell ref="G16:G17"/>
    <mergeCell ref="A18:D18"/>
    <mergeCell ref="E18:E20"/>
    <mergeCell ref="F18:F20"/>
    <mergeCell ref="G18:G20"/>
    <mergeCell ref="A19:D19"/>
    <mergeCell ref="A20:D20"/>
    <mergeCell ref="A2:G2"/>
    <mergeCell ref="F6:F10"/>
    <mergeCell ref="G6:G10"/>
    <mergeCell ref="E6:E10"/>
    <mergeCell ref="C6:C13"/>
    <mergeCell ref="D6:D1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/>
  </sheetViews>
  <sheetFormatPr defaultRowHeight="14.25"/>
  <cols>
    <col min="1" max="1" width="20.25" customWidth="1"/>
  </cols>
  <sheetData>
    <row r="1" spans="1:5" ht="45">
      <c r="A1" s="77" t="s">
        <v>794</v>
      </c>
    </row>
    <row r="2" spans="1:5" ht="15" thickBot="1"/>
    <row r="3" spans="1:5" ht="20.25" thickBot="1">
      <c r="A3" s="451" t="s">
        <v>795</v>
      </c>
      <c r="B3" s="62" t="s">
        <v>226</v>
      </c>
      <c r="C3" s="62" t="s">
        <v>227</v>
      </c>
      <c r="D3" s="62" t="s">
        <v>2621</v>
      </c>
      <c r="E3" s="62" t="s">
        <v>796</v>
      </c>
    </row>
    <row r="4" spans="1:5">
      <c r="A4" s="452"/>
      <c r="B4" s="347" t="s">
        <v>136</v>
      </c>
      <c r="C4" s="347" t="s">
        <v>230</v>
      </c>
      <c r="D4" s="338" t="s">
        <v>2622</v>
      </c>
      <c r="E4" s="478" t="s">
        <v>229</v>
      </c>
    </row>
    <row r="5" spans="1:5">
      <c r="A5" s="452"/>
      <c r="B5" s="63" t="s">
        <v>228</v>
      </c>
      <c r="C5" s="63" t="s">
        <v>231</v>
      </c>
      <c r="D5" s="339" t="s">
        <v>2623</v>
      </c>
      <c r="E5" s="479"/>
    </row>
    <row r="6" spans="1:5">
      <c r="A6" s="452"/>
      <c r="B6" s="323" t="s">
        <v>229</v>
      </c>
      <c r="C6" s="323" t="s">
        <v>229</v>
      </c>
      <c r="D6" s="323" t="s">
        <v>229</v>
      </c>
      <c r="E6" s="479"/>
    </row>
    <row r="7" spans="1:5" ht="15" thickBot="1">
      <c r="A7" s="453"/>
      <c r="B7" s="64"/>
      <c r="C7" s="324" t="s">
        <v>797</v>
      </c>
      <c r="D7" s="64"/>
      <c r="E7" s="480"/>
    </row>
    <row r="8" spans="1:5">
      <c r="A8" s="472" t="s">
        <v>798</v>
      </c>
      <c r="B8" s="474">
        <v>307200</v>
      </c>
      <c r="C8" s="376">
        <v>221184</v>
      </c>
      <c r="D8" s="378">
        <v>324.72000000000003</v>
      </c>
      <c r="E8" s="476">
        <v>198692.64</v>
      </c>
    </row>
    <row r="9" spans="1:5">
      <c r="A9" s="484"/>
      <c r="B9" s="485"/>
      <c r="C9" s="392">
        <v>-1000</v>
      </c>
      <c r="D9" s="379">
        <v>21166.639999999999</v>
      </c>
      <c r="E9" s="640"/>
    </row>
    <row r="10" spans="1:5" ht="15" thickBot="1">
      <c r="A10" s="473"/>
      <c r="B10" s="475"/>
      <c r="C10" s="345">
        <v>220184</v>
      </c>
      <c r="D10" s="345">
        <v>21491.360000000001</v>
      </c>
      <c r="E10" s="477"/>
    </row>
    <row r="11" spans="1:5">
      <c r="A11" s="472" t="s">
        <v>586</v>
      </c>
      <c r="B11" s="474">
        <v>53000</v>
      </c>
      <c r="C11" s="474">
        <v>49660</v>
      </c>
      <c r="D11" s="377">
        <v>43592</v>
      </c>
      <c r="E11" s="476">
        <v>6068</v>
      </c>
    </row>
    <row r="12" spans="1:5" ht="15" thickBot="1">
      <c r="A12" s="473"/>
      <c r="B12" s="475"/>
      <c r="C12" s="475"/>
      <c r="D12" s="345">
        <v>43592</v>
      </c>
      <c r="E12" s="477"/>
    </row>
    <row r="13" spans="1:5">
      <c r="A13" s="472" t="s">
        <v>799</v>
      </c>
      <c r="B13" s="474">
        <v>356000</v>
      </c>
      <c r="C13" s="376">
        <v>308960</v>
      </c>
      <c r="D13" s="377">
        <v>125356.97</v>
      </c>
      <c r="E13" s="476">
        <v>183203.03</v>
      </c>
    </row>
    <row r="14" spans="1:5">
      <c r="A14" s="484"/>
      <c r="B14" s="485"/>
      <c r="C14" s="393">
        <v>-200</v>
      </c>
      <c r="D14" s="349">
        <v>125356.97</v>
      </c>
      <c r="E14" s="640"/>
    </row>
    <row r="15" spans="1:5" ht="15" thickBot="1">
      <c r="A15" s="473"/>
      <c r="B15" s="475"/>
      <c r="C15" s="345">
        <v>308760</v>
      </c>
      <c r="D15" s="394"/>
      <c r="E15" s="477"/>
    </row>
    <row r="16" spans="1:5">
      <c r="A16" s="472" t="s">
        <v>800</v>
      </c>
      <c r="B16" s="474">
        <v>239000</v>
      </c>
      <c r="C16" s="376">
        <v>172080</v>
      </c>
      <c r="D16" s="377">
        <v>25879</v>
      </c>
      <c r="E16" s="476">
        <v>145351</v>
      </c>
    </row>
    <row r="17" spans="1:5">
      <c r="A17" s="484"/>
      <c r="B17" s="485"/>
      <c r="C17" s="393">
        <v>-850</v>
      </c>
      <c r="D17" s="349">
        <v>25879</v>
      </c>
      <c r="E17" s="640"/>
    </row>
    <row r="18" spans="1:5" ht="15" thickBot="1">
      <c r="A18" s="473"/>
      <c r="B18" s="475"/>
      <c r="C18" s="345">
        <v>171230</v>
      </c>
      <c r="D18" s="394"/>
      <c r="E18" s="477"/>
    </row>
    <row r="19" spans="1:5">
      <c r="A19" s="472" t="s">
        <v>624</v>
      </c>
      <c r="B19" s="474">
        <v>240500</v>
      </c>
      <c r="C19" s="376">
        <v>173160</v>
      </c>
      <c r="D19" s="377">
        <v>3311.38</v>
      </c>
      <c r="E19" s="476">
        <v>148698.62</v>
      </c>
    </row>
    <row r="20" spans="1:5">
      <c r="A20" s="484"/>
      <c r="B20" s="485"/>
      <c r="C20" s="392">
        <v>1850</v>
      </c>
      <c r="D20" s="349">
        <v>3311.38</v>
      </c>
      <c r="E20" s="640"/>
    </row>
    <row r="21" spans="1:5" ht="15" thickBot="1">
      <c r="A21" s="473"/>
      <c r="B21" s="475"/>
      <c r="C21" s="345">
        <v>175010</v>
      </c>
      <c r="D21" s="394"/>
      <c r="E21" s="477"/>
    </row>
    <row r="22" spans="1:5" ht="20.25" thickBot="1">
      <c r="A22" s="65" t="s">
        <v>801</v>
      </c>
      <c r="B22" s="66">
        <v>368390</v>
      </c>
      <c r="C22" s="66">
        <v>265240.8</v>
      </c>
      <c r="D22" s="309"/>
      <c r="E22" s="310">
        <v>264740.8</v>
      </c>
    </row>
    <row r="23" spans="1:5" ht="15" thickBot="1">
      <c r="A23" s="65" t="s">
        <v>802</v>
      </c>
      <c r="B23" s="66">
        <v>130000</v>
      </c>
      <c r="C23" s="66">
        <v>93600</v>
      </c>
      <c r="D23" s="309"/>
      <c r="E23" s="310">
        <v>93600</v>
      </c>
    </row>
    <row r="24" spans="1:5">
      <c r="A24" s="472" t="s">
        <v>803</v>
      </c>
      <c r="B24" s="376">
        <v>786400</v>
      </c>
      <c r="C24" s="376">
        <v>566208</v>
      </c>
      <c r="D24" s="378">
        <v>440.02</v>
      </c>
      <c r="E24" s="476">
        <v>461021.95</v>
      </c>
    </row>
    <row r="25" spans="1:5">
      <c r="A25" s="484"/>
      <c r="B25" s="392">
        <v>18450</v>
      </c>
      <c r="C25" s="393">
        <v>200</v>
      </c>
      <c r="D25" s="379">
        <v>103946.03</v>
      </c>
      <c r="E25" s="640"/>
    </row>
    <row r="26" spans="1:5" ht="15" thickBot="1">
      <c r="A26" s="473"/>
      <c r="B26" s="345">
        <v>804850</v>
      </c>
      <c r="C26" s="345">
        <v>566408</v>
      </c>
      <c r="D26" s="345">
        <v>104386.05</v>
      </c>
      <c r="E26" s="477"/>
    </row>
    <row r="27" spans="1:5">
      <c r="A27" s="631" t="s">
        <v>804</v>
      </c>
      <c r="B27" s="395">
        <v>2480490</v>
      </c>
      <c r="C27" s="634">
        <v>1850092.8</v>
      </c>
      <c r="D27" s="396">
        <v>764.74</v>
      </c>
      <c r="E27" s="637">
        <v>1501376.04</v>
      </c>
    </row>
    <row r="28" spans="1:5">
      <c r="A28" s="632"/>
      <c r="B28" s="397">
        <v>18450</v>
      </c>
      <c r="C28" s="635"/>
      <c r="D28" s="398">
        <v>323252.02</v>
      </c>
      <c r="E28" s="638"/>
    </row>
    <row r="29" spans="1:5" ht="15" thickBot="1">
      <c r="A29" s="633"/>
      <c r="B29" s="351">
        <v>2498940</v>
      </c>
      <c r="C29" s="636"/>
      <c r="D29" s="351">
        <v>324016.76</v>
      </c>
      <c r="E29" s="639"/>
    </row>
    <row r="30" spans="1:5">
      <c r="A30" s="472" t="s">
        <v>805</v>
      </c>
      <c r="B30" s="376">
        <v>2083000</v>
      </c>
      <c r="C30" s="474">
        <v>1499760</v>
      </c>
      <c r="D30" s="378">
        <v>78.23</v>
      </c>
      <c r="E30" s="476">
        <v>1481231.77</v>
      </c>
    </row>
    <row r="31" spans="1:5">
      <c r="A31" s="484"/>
      <c r="B31" s="392">
        <v>-18450</v>
      </c>
      <c r="C31" s="485"/>
      <c r="D31" s="399">
        <v>78.23</v>
      </c>
      <c r="E31" s="640"/>
    </row>
    <row r="32" spans="1:5" ht="15" thickBot="1">
      <c r="A32" s="473"/>
      <c r="B32" s="345">
        <v>2064550</v>
      </c>
      <c r="C32" s="475"/>
      <c r="D32" s="394"/>
      <c r="E32" s="477"/>
    </row>
    <row r="33" spans="1:5" ht="15" thickBot="1">
      <c r="A33" s="65" t="s">
        <v>756</v>
      </c>
      <c r="B33" s="66">
        <v>4460212.16</v>
      </c>
      <c r="C33" s="66">
        <v>170000</v>
      </c>
      <c r="D33" s="309"/>
      <c r="E33" s="309"/>
    </row>
    <row r="34" spans="1:5">
      <c r="A34" s="472" t="s">
        <v>806</v>
      </c>
      <c r="B34" s="474">
        <v>61387056.509999998</v>
      </c>
      <c r="C34" s="344">
        <v>49107073.310000002</v>
      </c>
      <c r="D34" s="380">
        <v>72484.33</v>
      </c>
      <c r="E34" s="476">
        <v>45969281.280000001</v>
      </c>
    </row>
    <row r="35" spans="1:5">
      <c r="A35" s="484"/>
      <c r="B35" s="485"/>
      <c r="C35" s="400">
        <v>0</v>
      </c>
      <c r="D35" s="379">
        <v>3064307.7</v>
      </c>
      <c r="E35" s="640"/>
    </row>
    <row r="36" spans="1:5" ht="15" thickBot="1">
      <c r="A36" s="473"/>
      <c r="B36" s="475"/>
      <c r="C36" s="401"/>
      <c r="D36" s="345">
        <v>3136792.03</v>
      </c>
      <c r="E36" s="477"/>
    </row>
    <row r="37" spans="1:5">
      <c r="A37" s="631" t="s">
        <v>804</v>
      </c>
      <c r="B37" s="634">
        <v>70410758.670000002</v>
      </c>
      <c r="C37" s="350">
        <v>52626926.109999999</v>
      </c>
      <c r="D37" s="402">
        <v>73327.3</v>
      </c>
      <c r="E37" s="637">
        <v>48951889.090000004</v>
      </c>
    </row>
    <row r="38" spans="1:5">
      <c r="A38" s="632"/>
      <c r="B38" s="635"/>
      <c r="C38" s="403">
        <v>0</v>
      </c>
      <c r="D38" s="398">
        <v>3387559.72</v>
      </c>
      <c r="E38" s="638"/>
    </row>
    <row r="39" spans="1:5" ht="15" thickBot="1">
      <c r="A39" s="633"/>
      <c r="B39" s="636"/>
      <c r="C39" s="329"/>
      <c r="D39" s="351">
        <v>3460887.02</v>
      </c>
      <c r="E39" s="639"/>
    </row>
    <row r="40" spans="1:5">
      <c r="A40" s="472" t="s">
        <v>807</v>
      </c>
      <c r="B40" s="474">
        <v>620000</v>
      </c>
      <c r="C40" s="474">
        <v>396800</v>
      </c>
      <c r="D40" s="380">
        <v>5920.41</v>
      </c>
      <c r="E40" s="476">
        <v>365680.63</v>
      </c>
    </row>
    <row r="41" spans="1:5">
      <c r="A41" s="484"/>
      <c r="B41" s="485"/>
      <c r="C41" s="485"/>
      <c r="D41" s="379">
        <v>25198.959999999999</v>
      </c>
      <c r="E41" s="640"/>
    </row>
    <row r="42" spans="1:5" ht="15" thickBot="1">
      <c r="A42" s="473"/>
      <c r="B42" s="475"/>
      <c r="C42" s="475"/>
      <c r="D42" s="345">
        <v>31119.37</v>
      </c>
      <c r="E42" s="477"/>
    </row>
    <row r="43" spans="1:5">
      <c r="A43" s="472" t="s">
        <v>808</v>
      </c>
      <c r="B43" s="474">
        <v>502289.17</v>
      </c>
      <c r="C43" s="474">
        <v>468450.2</v>
      </c>
      <c r="D43" s="377">
        <v>38600.14</v>
      </c>
      <c r="E43" s="476">
        <v>429318.55</v>
      </c>
    </row>
    <row r="44" spans="1:5" ht="15" thickBot="1">
      <c r="A44" s="473"/>
      <c r="B44" s="475"/>
      <c r="C44" s="475"/>
      <c r="D44" s="345">
        <v>38600.14</v>
      </c>
      <c r="E44" s="477"/>
    </row>
    <row r="45" spans="1:5">
      <c r="A45" s="472" t="s">
        <v>809</v>
      </c>
      <c r="B45" s="474">
        <v>120888.9</v>
      </c>
      <c r="C45" s="474">
        <v>120888.9</v>
      </c>
      <c r="D45" s="380">
        <v>8000</v>
      </c>
      <c r="E45" s="476">
        <v>96891.66</v>
      </c>
    </row>
    <row r="46" spans="1:5">
      <c r="A46" s="484"/>
      <c r="B46" s="485"/>
      <c r="C46" s="485"/>
      <c r="D46" s="379">
        <v>15997.24</v>
      </c>
      <c r="E46" s="640"/>
    </row>
    <row r="47" spans="1:5" ht="15" thickBot="1">
      <c r="A47" s="473"/>
      <c r="B47" s="475"/>
      <c r="C47" s="475"/>
      <c r="D47" s="345">
        <v>23997.24</v>
      </c>
      <c r="E47" s="477"/>
    </row>
    <row r="48" spans="1:5">
      <c r="A48" s="472" t="s">
        <v>810</v>
      </c>
      <c r="B48" s="474">
        <v>1606316</v>
      </c>
      <c r="C48" s="474">
        <v>1544316</v>
      </c>
      <c r="D48" s="377">
        <v>26540</v>
      </c>
      <c r="E48" s="476">
        <v>1517776</v>
      </c>
    </row>
    <row r="49" spans="1:5" ht="15" thickBot="1">
      <c r="A49" s="473"/>
      <c r="B49" s="475"/>
      <c r="C49" s="475"/>
      <c r="D49" s="345">
        <v>26540</v>
      </c>
      <c r="E49" s="477"/>
    </row>
    <row r="50" spans="1:5">
      <c r="A50" s="472" t="s">
        <v>811</v>
      </c>
      <c r="B50" s="474">
        <v>7396835.4900000002</v>
      </c>
      <c r="C50" s="474">
        <v>7396835.4900000002</v>
      </c>
      <c r="D50" s="380">
        <v>3000</v>
      </c>
      <c r="E50" s="476">
        <v>7158424.8399999999</v>
      </c>
    </row>
    <row r="51" spans="1:5">
      <c r="A51" s="484"/>
      <c r="B51" s="485"/>
      <c r="C51" s="485"/>
      <c r="D51" s="379">
        <v>229610.65</v>
      </c>
      <c r="E51" s="640"/>
    </row>
    <row r="52" spans="1:5" ht="15" thickBot="1">
      <c r="A52" s="473"/>
      <c r="B52" s="475"/>
      <c r="C52" s="475"/>
      <c r="D52" s="345">
        <v>232610.65</v>
      </c>
      <c r="E52" s="477"/>
    </row>
    <row r="53" spans="1:5" ht="15" thickBot="1">
      <c r="A53" s="65" t="s">
        <v>812</v>
      </c>
      <c r="B53" s="66">
        <v>124800</v>
      </c>
      <c r="C53" s="309"/>
      <c r="D53" s="309"/>
      <c r="E53" s="309"/>
    </row>
    <row r="54" spans="1:5">
      <c r="A54" s="472" t="s">
        <v>813</v>
      </c>
      <c r="B54" s="474">
        <v>827469.17</v>
      </c>
      <c r="C54" s="474">
        <v>401709.17</v>
      </c>
      <c r="D54" s="380">
        <v>70669.509999999995</v>
      </c>
      <c r="E54" s="476">
        <v>193884.65</v>
      </c>
    </row>
    <row r="55" spans="1:5">
      <c r="A55" s="484"/>
      <c r="B55" s="485"/>
      <c r="C55" s="485"/>
      <c r="D55" s="379">
        <v>137155.01</v>
      </c>
      <c r="E55" s="640"/>
    </row>
    <row r="56" spans="1:5" ht="15" thickBot="1">
      <c r="A56" s="473"/>
      <c r="B56" s="475"/>
      <c r="C56" s="475"/>
      <c r="D56" s="345">
        <v>207824.52</v>
      </c>
      <c r="E56" s="477"/>
    </row>
    <row r="57" spans="1:5">
      <c r="A57" s="472" t="s">
        <v>814</v>
      </c>
      <c r="B57" s="474">
        <v>6592220</v>
      </c>
      <c r="C57" s="474">
        <v>4176780.8</v>
      </c>
      <c r="D57" s="380">
        <v>438199.8</v>
      </c>
      <c r="E57" s="476">
        <v>3641181</v>
      </c>
    </row>
    <row r="58" spans="1:5">
      <c r="A58" s="484"/>
      <c r="B58" s="485"/>
      <c r="C58" s="485"/>
      <c r="D58" s="379">
        <v>97400</v>
      </c>
      <c r="E58" s="640"/>
    </row>
    <row r="59" spans="1:5" ht="15" thickBot="1">
      <c r="A59" s="473"/>
      <c r="B59" s="475"/>
      <c r="C59" s="475"/>
      <c r="D59" s="345">
        <v>535599.80000000005</v>
      </c>
      <c r="E59" s="477"/>
    </row>
    <row r="60" spans="1:5">
      <c r="A60" s="472" t="s">
        <v>815</v>
      </c>
      <c r="B60" s="474">
        <v>391217.2</v>
      </c>
      <c r="C60" s="474">
        <v>205084</v>
      </c>
      <c r="D60" s="377">
        <v>7620</v>
      </c>
      <c r="E60" s="476">
        <v>197464</v>
      </c>
    </row>
    <row r="61" spans="1:5" ht="15" thickBot="1">
      <c r="A61" s="473"/>
      <c r="B61" s="475"/>
      <c r="C61" s="475"/>
      <c r="D61" s="345">
        <v>7620</v>
      </c>
      <c r="E61" s="477"/>
    </row>
    <row r="62" spans="1:5" ht="15" thickBot="1">
      <c r="A62" s="65" t="s">
        <v>787</v>
      </c>
      <c r="B62" s="66">
        <v>10000</v>
      </c>
      <c r="C62" s="309"/>
      <c r="D62" s="309"/>
      <c r="E62" s="309"/>
    </row>
    <row r="63" spans="1:5">
      <c r="A63" s="631"/>
      <c r="B63" s="634">
        <v>88602794.599999994</v>
      </c>
      <c r="C63" s="350">
        <v>67337790.670000002</v>
      </c>
      <c r="D63" s="402">
        <v>599117.02</v>
      </c>
      <c r="E63" s="637">
        <v>62552510</v>
      </c>
    </row>
    <row r="64" spans="1:5">
      <c r="A64" s="632"/>
      <c r="B64" s="635"/>
      <c r="C64" s="403">
        <v>0</v>
      </c>
      <c r="D64" s="398">
        <v>3965681.72</v>
      </c>
      <c r="E64" s="638"/>
    </row>
    <row r="65" spans="1:5" ht="15" thickBot="1">
      <c r="A65" s="633"/>
      <c r="B65" s="636"/>
      <c r="C65" s="329"/>
      <c r="D65" s="351">
        <v>4564798.74</v>
      </c>
      <c r="E65" s="639"/>
    </row>
  </sheetData>
  <mergeCells count="67">
    <mergeCell ref="E4:E7"/>
    <mergeCell ref="A8:A10"/>
    <mergeCell ref="B8:B10"/>
    <mergeCell ref="E8:E10"/>
    <mergeCell ref="A11:A12"/>
    <mergeCell ref="B11:B12"/>
    <mergeCell ref="C11:C12"/>
    <mergeCell ref="E11:E12"/>
    <mergeCell ref="A3:A7"/>
    <mergeCell ref="E13:E15"/>
    <mergeCell ref="A16:A18"/>
    <mergeCell ref="B16:B18"/>
    <mergeCell ref="E16:E18"/>
    <mergeCell ref="A19:A21"/>
    <mergeCell ref="B19:B21"/>
    <mergeCell ref="E19:E21"/>
    <mergeCell ref="A13:A15"/>
    <mergeCell ref="B13:B15"/>
    <mergeCell ref="E24:E26"/>
    <mergeCell ref="A27:A29"/>
    <mergeCell ref="C27:C29"/>
    <mergeCell ref="E27:E29"/>
    <mergeCell ref="A30:A32"/>
    <mergeCell ref="C30:C32"/>
    <mergeCell ref="E30:E32"/>
    <mergeCell ref="A24:A26"/>
    <mergeCell ref="A34:A36"/>
    <mergeCell ref="B34:B36"/>
    <mergeCell ref="E34:E36"/>
    <mergeCell ref="A37:A39"/>
    <mergeCell ref="B37:B39"/>
    <mergeCell ref="E37:E39"/>
    <mergeCell ref="A40:A42"/>
    <mergeCell ref="B40:B42"/>
    <mergeCell ref="C40:C42"/>
    <mergeCell ref="E40:E42"/>
    <mergeCell ref="A43:A44"/>
    <mergeCell ref="B43:B44"/>
    <mergeCell ref="C43:C44"/>
    <mergeCell ref="E43:E44"/>
    <mergeCell ref="A45:A47"/>
    <mergeCell ref="B45:B47"/>
    <mergeCell ref="C45:C47"/>
    <mergeCell ref="E45:E47"/>
    <mergeCell ref="A48:A49"/>
    <mergeCell ref="B48:B49"/>
    <mergeCell ref="C48:C49"/>
    <mergeCell ref="E48:E49"/>
    <mergeCell ref="A50:A52"/>
    <mergeCell ref="B50:B52"/>
    <mergeCell ref="C50:C52"/>
    <mergeCell ref="E50:E52"/>
    <mergeCell ref="A54:A56"/>
    <mergeCell ref="B54:B56"/>
    <mergeCell ref="C54:C56"/>
    <mergeCell ref="E54:E56"/>
    <mergeCell ref="A63:A65"/>
    <mergeCell ref="B63:B65"/>
    <mergeCell ref="E63:E65"/>
    <mergeCell ref="A57:A59"/>
    <mergeCell ref="B57:B59"/>
    <mergeCell ref="C57:C59"/>
    <mergeCell ref="E57:E59"/>
    <mergeCell ref="A60:A61"/>
    <mergeCell ref="B60:B61"/>
    <mergeCell ref="C60:C61"/>
    <mergeCell ref="E60:E6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H460"/>
  <sheetViews>
    <sheetView workbookViewId="0"/>
  </sheetViews>
  <sheetFormatPr defaultRowHeight="14.25"/>
  <cols>
    <col min="1" max="1" width="32.125" customWidth="1"/>
    <col min="2" max="2" width="12.375" bestFit="1" customWidth="1"/>
    <col min="3" max="3" width="12.5" customWidth="1"/>
    <col min="4" max="4" width="14.625" customWidth="1"/>
    <col min="6" max="6" width="12.375" bestFit="1" customWidth="1"/>
    <col min="7" max="7" width="13.25" customWidth="1"/>
  </cols>
  <sheetData>
    <row r="1" spans="1:4" ht="15">
      <c r="A1" s="61" t="s">
        <v>794</v>
      </c>
    </row>
    <row r="2" spans="1:4">
      <c r="A2" s="67" t="s">
        <v>798</v>
      </c>
    </row>
    <row r="3" spans="1:4" ht="15" thickBot="1"/>
    <row r="4" spans="1:4" ht="15" thickBot="1">
      <c r="A4" s="451" t="s">
        <v>232</v>
      </c>
      <c r="B4" s="62" t="s">
        <v>226</v>
      </c>
      <c r="C4" s="62" t="s">
        <v>227</v>
      </c>
      <c r="D4" s="62" t="s">
        <v>796</v>
      </c>
    </row>
    <row r="5" spans="1:4">
      <c r="A5" s="452"/>
      <c r="B5" s="322" t="s">
        <v>136</v>
      </c>
      <c r="C5" s="322" t="s">
        <v>230</v>
      </c>
      <c r="D5" s="478" t="s">
        <v>229</v>
      </c>
    </row>
    <row r="6" spans="1:4">
      <c r="A6" s="452"/>
      <c r="B6" s="63" t="s">
        <v>228</v>
      </c>
      <c r="C6" s="63" t="s">
        <v>231</v>
      </c>
      <c r="D6" s="479"/>
    </row>
    <row r="7" spans="1:4">
      <c r="A7" s="452"/>
      <c r="B7" s="323" t="s">
        <v>229</v>
      </c>
      <c r="C7" s="323" t="s">
        <v>229</v>
      </c>
      <c r="D7" s="479"/>
    </row>
    <row r="8" spans="1:4" ht="15" thickBot="1">
      <c r="A8" s="453"/>
      <c r="B8" s="64"/>
      <c r="C8" s="324" t="s">
        <v>797</v>
      </c>
      <c r="D8" s="480"/>
    </row>
    <row r="9" spans="1:4" ht="15" thickBot="1">
      <c r="A9" s="65" t="s">
        <v>816</v>
      </c>
      <c r="B9" s="309"/>
      <c r="C9" s="309"/>
      <c r="D9" s="309"/>
    </row>
    <row r="10" spans="1:4" ht="15" thickBot="1">
      <c r="A10" s="65" t="s">
        <v>817</v>
      </c>
      <c r="B10" s="66">
        <v>10000</v>
      </c>
      <c r="C10" s="66">
        <v>7200</v>
      </c>
      <c r="D10" s="310">
        <v>7200</v>
      </c>
    </row>
    <row r="11" spans="1:4" ht="15" thickBot="1">
      <c r="A11" s="65" t="s">
        <v>818</v>
      </c>
      <c r="B11" s="309"/>
      <c r="C11" s="309"/>
      <c r="D11" s="309"/>
    </row>
    <row r="12" spans="1:4" ht="15" thickBot="1">
      <c r="A12" s="65" t="s">
        <v>819</v>
      </c>
      <c r="B12" s="66">
        <v>6750</v>
      </c>
      <c r="C12" s="66">
        <v>4860</v>
      </c>
      <c r="D12" s="310">
        <v>4860</v>
      </c>
    </row>
    <row r="13" spans="1:4" ht="15" thickBot="1">
      <c r="A13" s="65" t="s">
        <v>820</v>
      </c>
      <c r="B13" s="192">
        <v>750</v>
      </c>
      <c r="C13" s="192">
        <v>540</v>
      </c>
      <c r="D13" s="330">
        <v>540</v>
      </c>
    </row>
    <row r="14" spans="1:4" ht="15" thickBot="1">
      <c r="A14" s="65" t="s">
        <v>821</v>
      </c>
      <c r="B14" s="66">
        <v>1500</v>
      </c>
      <c r="C14" s="66">
        <v>1080</v>
      </c>
      <c r="D14" s="310">
        <v>1080</v>
      </c>
    </row>
    <row r="15" spans="1:4" ht="20.25" thickBot="1">
      <c r="A15" s="65" t="s">
        <v>822</v>
      </c>
      <c r="B15" s="66">
        <v>31200</v>
      </c>
      <c r="C15" s="66">
        <v>22464</v>
      </c>
      <c r="D15" s="310">
        <v>22464</v>
      </c>
    </row>
    <row r="16" spans="1:4" ht="20.25" thickBot="1">
      <c r="A16" s="65" t="s">
        <v>823</v>
      </c>
      <c r="B16" s="66">
        <v>150000</v>
      </c>
      <c r="C16" s="66">
        <v>108000</v>
      </c>
      <c r="D16" s="310">
        <v>108000</v>
      </c>
    </row>
    <row r="17" spans="1:7" ht="20.25" thickBot="1">
      <c r="A17" s="65" t="s">
        <v>824</v>
      </c>
      <c r="B17" s="66">
        <v>2000</v>
      </c>
      <c r="C17" s="66">
        <v>1440</v>
      </c>
      <c r="D17" s="310">
        <v>1440</v>
      </c>
    </row>
    <row r="18" spans="1:7" ht="15" thickBot="1">
      <c r="A18" s="65" t="s">
        <v>825</v>
      </c>
      <c r="B18" s="66">
        <v>1000</v>
      </c>
      <c r="C18" s="192">
        <v>720</v>
      </c>
      <c r="D18" s="330">
        <v>720</v>
      </c>
    </row>
    <row r="19" spans="1:7" ht="15" thickBot="1">
      <c r="A19" s="65" t="s">
        <v>826</v>
      </c>
      <c r="B19" s="66">
        <v>96000</v>
      </c>
      <c r="C19" s="66">
        <v>69120</v>
      </c>
      <c r="D19" s="310">
        <v>69120</v>
      </c>
    </row>
    <row r="20" spans="1:7" ht="15" thickBot="1">
      <c r="A20" s="65" t="s">
        <v>827</v>
      </c>
      <c r="B20" s="66">
        <v>7000</v>
      </c>
      <c r="C20" s="66">
        <v>5040</v>
      </c>
      <c r="D20" s="310">
        <v>5040</v>
      </c>
    </row>
    <row r="21" spans="1:7" ht="15" thickBot="1">
      <c r="A21" s="65" t="s">
        <v>828</v>
      </c>
      <c r="B21" s="66">
        <v>1000</v>
      </c>
      <c r="C21" s="192">
        <v>720</v>
      </c>
      <c r="D21" s="330">
        <v>720</v>
      </c>
    </row>
    <row r="22" spans="1:7" ht="15" thickBot="1">
      <c r="A22" s="325" t="s">
        <v>829</v>
      </c>
      <c r="B22" s="326">
        <v>307200</v>
      </c>
      <c r="C22" s="326">
        <v>221184</v>
      </c>
      <c r="D22" s="328">
        <v>221184</v>
      </c>
    </row>
    <row r="25" spans="1:7" ht="15">
      <c r="A25" s="61" t="s">
        <v>794</v>
      </c>
    </row>
    <row r="26" spans="1:7">
      <c r="A26" s="67" t="s">
        <v>586</v>
      </c>
    </row>
    <row r="27" spans="1:7" ht="15" thickBot="1"/>
    <row r="28" spans="1:7" ht="15" thickBot="1">
      <c r="A28" s="451" t="s">
        <v>232</v>
      </c>
      <c r="B28" s="62" t="s">
        <v>226</v>
      </c>
      <c r="C28" s="62" t="s">
        <v>227</v>
      </c>
      <c r="D28" s="62" t="s">
        <v>796</v>
      </c>
    </row>
    <row r="29" spans="1:7">
      <c r="A29" s="452"/>
      <c r="B29" s="322" t="s">
        <v>136</v>
      </c>
      <c r="C29" s="322" t="s">
        <v>230</v>
      </c>
      <c r="D29" s="478" t="s">
        <v>229</v>
      </c>
      <c r="F29" s="59"/>
      <c r="G29" s="59"/>
    </row>
    <row r="30" spans="1:7">
      <c r="A30" s="452"/>
      <c r="B30" s="63" t="s">
        <v>228</v>
      </c>
      <c r="C30" s="63" t="s">
        <v>231</v>
      </c>
      <c r="D30" s="479"/>
    </row>
    <row r="31" spans="1:7">
      <c r="A31" s="452"/>
      <c r="B31" s="323" t="s">
        <v>229</v>
      </c>
      <c r="C31" s="323" t="s">
        <v>229</v>
      </c>
      <c r="D31" s="479"/>
    </row>
    <row r="32" spans="1:7" ht="15" thickBot="1">
      <c r="A32" s="453"/>
      <c r="B32" s="64"/>
      <c r="C32" s="324" t="s">
        <v>797</v>
      </c>
      <c r="D32" s="480"/>
    </row>
    <row r="33" spans="1:4" ht="15" thickBot="1">
      <c r="A33" s="65" t="s">
        <v>830</v>
      </c>
      <c r="B33" s="192">
        <v>600</v>
      </c>
      <c r="C33" s="192">
        <v>432</v>
      </c>
      <c r="D33" s="330">
        <v>432</v>
      </c>
    </row>
    <row r="34" spans="1:4" ht="15" thickBot="1">
      <c r="A34" s="65" t="s">
        <v>831</v>
      </c>
      <c r="B34" s="66">
        <v>50000</v>
      </c>
      <c r="C34" s="66">
        <v>36000</v>
      </c>
      <c r="D34" s="310">
        <v>36000</v>
      </c>
    </row>
    <row r="35" spans="1:4" ht="15" thickBot="1">
      <c r="A35" s="65" t="s">
        <v>832</v>
      </c>
      <c r="B35" s="66">
        <v>2400</v>
      </c>
      <c r="C35" s="66">
        <v>1728</v>
      </c>
      <c r="D35" s="310">
        <v>1728</v>
      </c>
    </row>
    <row r="36" spans="1:4" ht="15" thickBot="1">
      <c r="A36" s="325" t="s">
        <v>829</v>
      </c>
      <c r="B36" s="326">
        <v>53000</v>
      </c>
      <c r="C36" s="326">
        <v>38160</v>
      </c>
      <c r="D36" s="328">
        <v>38160</v>
      </c>
    </row>
    <row r="39" spans="1:4" ht="15">
      <c r="A39" s="61" t="s">
        <v>794</v>
      </c>
    </row>
    <row r="40" spans="1:4">
      <c r="A40" s="67" t="s">
        <v>799</v>
      </c>
    </row>
    <row r="41" spans="1:4" ht="15" thickBot="1"/>
    <row r="42" spans="1:4" ht="15" thickBot="1">
      <c r="A42" s="451" t="s">
        <v>232</v>
      </c>
      <c r="B42" s="62" t="s">
        <v>226</v>
      </c>
      <c r="C42" s="62" t="s">
        <v>227</v>
      </c>
      <c r="D42" s="62" t="s">
        <v>796</v>
      </c>
    </row>
    <row r="43" spans="1:4">
      <c r="A43" s="452"/>
      <c r="B43" s="322" t="s">
        <v>136</v>
      </c>
      <c r="C43" s="322" t="s">
        <v>230</v>
      </c>
      <c r="D43" s="478" t="s">
        <v>229</v>
      </c>
    </row>
    <row r="44" spans="1:4">
      <c r="A44" s="452"/>
      <c r="B44" s="63" t="s">
        <v>228</v>
      </c>
      <c r="C44" s="63" t="s">
        <v>231</v>
      </c>
      <c r="D44" s="479"/>
    </row>
    <row r="45" spans="1:4">
      <c r="A45" s="452"/>
      <c r="B45" s="323" t="s">
        <v>229</v>
      </c>
      <c r="C45" s="323" t="s">
        <v>229</v>
      </c>
      <c r="D45" s="479"/>
    </row>
    <row r="46" spans="1:4" ht="15" thickBot="1">
      <c r="A46" s="453"/>
      <c r="B46" s="64"/>
      <c r="C46" s="324" t="s">
        <v>797</v>
      </c>
      <c r="D46" s="480"/>
    </row>
    <row r="47" spans="1:4" ht="15" thickBot="1">
      <c r="A47" s="65" t="s">
        <v>833</v>
      </c>
      <c r="B47" s="66">
        <v>1100</v>
      </c>
      <c r="C47" s="192">
        <v>792</v>
      </c>
      <c r="D47" s="330">
        <v>792</v>
      </c>
    </row>
    <row r="48" spans="1:4" ht="15" thickBot="1">
      <c r="A48" s="65" t="s">
        <v>834</v>
      </c>
      <c r="B48" s="66">
        <v>51100</v>
      </c>
      <c r="C48" s="66">
        <v>36792</v>
      </c>
      <c r="D48" s="310">
        <v>36792</v>
      </c>
    </row>
    <row r="49" spans="1:4" ht="15" thickBot="1">
      <c r="A49" s="65" t="s">
        <v>835</v>
      </c>
      <c r="B49" s="66">
        <v>20000</v>
      </c>
      <c r="C49" s="66">
        <v>14400</v>
      </c>
      <c r="D49" s="310">
        <v>14400</v>
      </c>
    </row>
    <row r="50" spans="1:4" ht="15" thickBot="1">
      <c r="A50" s="65" t="s">
        <v>836</v>
      </c>
      <c r="B50" s="66">
        <v>100000</v>
      </c>
      <c r="C50" s="66">
        <v>72000</v>
      </c>
      <c r="D50" s="310">
        <v>72000</v>
      </c>
    </row>
    <row r="51" spans="1:4" ht="15" thickBot="1">
      <c r="A51" s="65" t="s">
        <v>837</v>
      </c>
      <c r="B51" s="66">
        <v>4800</v>
      </c>
      <c r="C51" s="66">
        <v>3456</v>
      </c>
      <c r="D51" s="310">
        <v>3456</v>
      </c>
    </row>
    <row r="52" spans="1:4" ht="15" thickBot="1">
      <c r="A52" s="65" t="s">
        <v>838</v>
      </c>
      <c r="B52" s="66">
        <v>88000</v>
      </c>
      <c r="C52" s="66">
        <v>63360</v>
      </c>
      <c r="D52" s="310">
        <v>63360</v>
      </c>
    </row>
    <row r="53" spans="1:4" ht="15" thickBot="1">
      <c r="A53" s="65" t="s">
        <v>839</v>
      </c>
      <c r="B53" s="66">
        <v>51000</v>
      </c>
      <c r="C53" s="66">
        <v>36720</v>
      </c>
      <c r="D53" s="310">
        <v>36720</v>
      </c>
    </row>
    <row r="54" spans="1:4" ht="15" thickBot="1">
      <c r="A54" s="65" t="s">
        <v>840</v>
      </c>
      <c r="B54" s="66">
        <v>40000</v>
      </c>
      <c r="C54" s="66">
        <v>28800</v>
      </c>
      <c r="D54" s="310">
        <v>28800</v>
      </c>
    </row>
    <row r="55" spans="1:4" ht="15" thickBot="1">
      <c r="A55" s="325" t="s">
        <v>829</v>
      </c>
      <c r="B55" s="326">
        <v>356000</v>
      </c>
      <c r="C55" s="326">
        <v>256320</v>
      </c>
      <c r="D55" s="328">
        <v>256320</v>
      </c>
    </row>
    <row r="58" spans="1:4" ht="15">
      <c r="A58" s="61" t="s">
        <v>794</v>
      </c>
    </row>
    <row r="59" spans="1:4">
      <c r="A59" s="67" t="s">
        <v>800</v>
      </c>
    </row>
    <row r="60" spans="1:4" ht="15" thickBot="1"/>
    <row r="61" spans="1:4" ht="15" thickBot="1">
      <c r="A61" s="451" t="s">
        <v>232</v>
      </c>
      <c r="B61" s="62" t="s">
        <v>226</v>
      </c>
      <c r="C61" s="62" t="s">
        <v>227</v>
      </c>
      <c r="D61" s="62" t="s">
        <v>796</v>
      </c>
    </row>
    <row r="62" spans="1:4">
      <c r="A62" s="452"/>
      <c r="B62" s="322" t="s">
        <v>136</v>
      </c>
      <c r="C62" s="322" t="s">
        <v>230</v>
      </c>
      <c r="D62" s="478" t="s">
        <v>229</v>
      </c>
    </row>
    <row r="63" spans="1:4">
      <c r="A63" s="452"/>
      <c r="B63" s="63" t="s">
        <v>228</v>
      </c>
      <c r="C63" s="63" t="s">
        <v>231</v>
      </c>
      <c r="D63" s="479"/>
    </row>
    <row r="64" spans="1:4">
      <c r="A64" s="452"/>
      <c r="B64" s="323" t="s">
        <v>229</v>
      </c>
      <c r="C64" s="323" t="s">
        <v>229</v>
      </c>
      <c r="D64" s="479"/>
    </row>
    <row r="65" spans="1:4" ht="15" thickBot="1">
      <c r="A65" s="453"/>
      <c r="B65" s="64"/>
      <c r="C65" s="324" t="s">
        <v>797</v>
      </c>
      <c r="D65" s="480"/>
    </row>
    <row r="66" spans="1:4" ht="15" thickBot="1">
      <c r="A66" s="65" t="s">
        <v>841</v>
      </c>
      <c r="B66" s="66">
        <v>5000</v>
      </c>
      <c r="C66" s="66">
        <v>3600</v>
      </c>
      <c r="D66" s="310">
        <v>3600</v>
      </c>
    </row>
    <row r="67" spans="1:4" ht="15" thickBot="1">
      <c r="A67" s="65" t="s">
        <v>842</v>
      </c>
      <c r="B67" s="66">
        <v>35000</v>
      </c>
      <c r="C67" s="66">
        <v>25200</v>
      </c>
      <c r="D67" s="310">
        <v>25200</v>
      </c>
    </row>
    <row r="68" spans="1:4" ht="15" thickBot="1">
      <c r="A68" s="65" t="s">
        <v>843</v>
      </c>
      <c r="B68" s="66">
        <v>4000</v>
      </c>
      <c r="C68" s="66">
        <v>2880</v>
      </c>
      <c r="D68" s="310">
        <v>2880</v>
      </c>
    </row>
    <row r="69" spans="1:4" ht="15" thickBot="1">
      <c r="A69" s="65" t="s">
        <v>844</v>
      </c>
      <c r="B69" s="66">
        <v>140000</v>
      </c>
      <c r="C69" s="66">
        <v>100800</v>
      </c>
      <c r="D69" s="310">
        <v>100800</v>
      </c>
    </row>
    <row r="70" spans="1:4" ht="15" thickBot="1">
      <c r="A70" s="65" t="s">
        <v>845</v>
      </c>
      <c r="B70" s="66">
        <v>10000</v>
      </c>
      <c r="C70" s="66">
        <v>7200</v>
      </c>
      <c r="D70" s="310">
        <v>7200</v>
      </c>
    </row>
    <row r="71" spans="1:4" ht="15" thickBot="1">
      <c r="A71" s="65" t="s">
        <v>846</v>
      </c>
      <c r="B71" s="66">
        <v>45000</v>
      </c>
      <c r="C71" s="66">
        <v>32400</v>
      </c>
      <c r="D71" s="310">
        <v>32400</v>
      </c>
    </row>
    <row r="72" spans="1:4" ht="15" thickBot="1">
      <c r="A72" s="325" t="s">
        <v>829</v>
      </c>
      <c r="B72" s="326">
        <v>239000</v>
      </c>
      <c r="C72" s="326">
        <v>172080</v>
      </c>
      <c r="D72" s="328">
        <v>172080</v>
      </c>
    </row>
    <row r="75" spans="1:4" ht="15">
      <c r="A75" s="61" t="s">
        <v>794</v>
      </c>
    </row>
    <row r="76" spans="1:4">
      <c r="A76" s="67" t="s">
        <v>624</v>
      </c>
    </row>
    <row r="77" spans="1:4" ht="15" thickBot="1"/>
    <row r="78" spans="1:4" ht="15" thickBot="1">
      <c r="A78" s="451" t="s">
        <v>232</v>
      </c>
      <c r="B78" s="62" t="s">
        <v>226</v>
      </c>
      <c r="C78" s="62" t="s">
        <v>227</v>
      </c>
      <c r="D78" s="62" t="s">
        <v>796</v>
      </c>
    </row>
    <row r="79" spans="1:4">
      <c r="A79" s="452"/>
      <c r="B79" s="322" t="s">
        <v>136</v>
      </c>
      <c r="C79" s="322" t="s">
        <v>230</v>
      </c>
      <c r="D79" s="478" t="s">
        <v>229</v>
      </c>
    </row>
    <row r="80" spans="1:4">
      <c r="A80" s="452"/>
      <c r="B80" s="63" t="s">
        <v>228</v>
      </c>
      <c r="C80" s="63" t="s">
        <v>231</v>
      </c>
      <c r="D80" s="479"/>
    </row>
    <row r="81" spans="1:4">
      <c r="A81" s="452"/>
      <c r="B81" s="323" t="s">
        <v>229</v>
      </c>
      <c r="C81" s="323" t="s">
        <v>229</v>
      </c>
      <c r="D81" s="479"/>
    </row>
    <row r="82" spans="1:4" ht="15" thickBot="1">
      <c r="A82" s="453"/>
      <c r="B82" s="64"/>
      <c r="C82" s="324" t="s">
        <v>797</v>
      </c>
      <c r="D82" s="480"/>
    </row>
    <row r="83" spans="1:4" ht="15" thickBot="1">
      <c r="A83" s="65" t="s">
        <v>847</v>
      </c>
      <c r="B83" s="66">
        <v>90000</v>
      </c>
      <c r="C83" s="66">
        <v>64800</v>
      </c>
      <c r="D83" s="310">
        <v>64800</v>
      </c>
    </row>
    <row r="84" spans="1:4" ht="15" thickBot="1">
      <c r="A84" s="65" t="s">
        <v>848</v>
      </c>
      <c r="B84" s="66">
        <v>3500</v>
      </c>
      <c r="C84" s="66">
        <v>2520</v>
      </c>
      <c r="D84" s="310">
        <v>2520</v>
      </c>
    </row>
    <row r="85" spans="1:4" ht="20.25" thickBot="1">
      <c r="A85" s="65" t="s">
        <v>849</v>
      </c>
      <c r="B85" s="66">
        <v>23000</v>
      </c>
      <c r="C85" s="66">
        <v>16560</v>
      </c>
      <c r="D85" s="310">
        <v>16560</v>
      </c>
    </row>
    <row r="86" spans="1:4" ht="15" thickBot="1">
      <c r="A86" s="65" t="s">
        <v>850</v>
      </c>
      <c r="B86" s="66">
        <v>3500</v>
      </c>
      <c r="C86" s="66">
        <v>2520</v>
      </c>
      <c r="D86" s="310">
        <v>2520</v>
      </c>
    </row>
    <row r="87" spans="1:4" ht="15" thickBot="1">
      <c r="A87" s="65" t="s">
        <v>851</v>
      </c>
      <c r="B87" s="66">
        <v>20000</v>
      </c>
      <c r="C87" s="66">
        <v>14400</v>
      </c>
      <c r="D87" s="310">
        <v>14400</v>
      </c>
    </row>
    <row r="88" spans="1:4" ht="20.25" thickBot="1">
      <c r="A88" s="65" t="s">
        <v>852</v>
      </c>
      <c r="B88" s="66">
        <v>25500</v>
      </c>
      <c r="C88" s="66">
        <v>18360</v>
      </c>
      <c r="D88" s="310">
        <v>18360</v>
      </c>
    </row>
    <row r="89" spans="1:4" ht="15" thickBot="1">
      <c r="A89" s="65" t="s">
        <v>621</v>
      </c>
      <c r="B89" s="66">
        <v>30000</v>
      </c>
      <c r="C89" s="66">
        <v>21600</v>
      </c>
      <c r="D89" s="310">
        <v>21600</v>
      </c>
    </row>
    <row r="90" spans="1:4" ht="15" thickBot="1">
      <c r="A90" s="65" t="s">
        <v>853</v>
      </c>
      <c r="B90" s="66">
        <v>38000</v>
      </c>
      <c r="C90" s="66">
        <v>27360</v>
      </c>
      <c r="D90" s="310">
        <v>27360</v>
      </c>
    </row>
    <row r="91" spans="1:4" ht="15" thickBot="1">
      <c r="A91" s="65" t="s">
        <v>854</v>
      </c>
      <c r="B91" s="66">
        <v>7000</v>
      </c>
      <c r="C91" s="66">
        <v>5040</v>
      </c>
      <c r="D91" s="310">
        <v>5040</v>
      </c>
    </row>
    <row r="92" spans="1:4" ht="15" thickBot="1">
      <c r="A92" s="325" t="s">
        <v>829</v>
      </c>
      <c r="B92" s="326">
        <v>240500</v>
      </c>
      <c r="C92" s="326">
        <v>173160</v>
      </c>
      <c r="D92" s="328">
        <v>173160</v>
      </c>
    </row>
    <row r="95" spans="1:4" ht="15">
      <c r="A95" s="61" t="s">
        <v>794</v>
      </c>
    </row>
    <row r="96" spans="1:4">
      <c r="A96" s="67" t="s">
        <v>801</v>
      </c>
    </row>
    <row r="97" spans="1:4" ht="15" thickBot="1"/>
    <row r="98" spans="1:4" ht="15" thickBot="1">
      <c r="A98" s="451" t="s">
        <v>232</v>
      </c>
      <c r="B98" s="62" t="s">
        <v>226</v>
      </c>
      <c r="C98" s="62" t="s">
        <v>227</v>
      </c>
      <c r="D98" s="62" t="s">
        <v>796</v>
      </c>
    </row>
    <row r="99" spans="1:4">
      <c r="A99" s="452"/>
      <c r="B99" s="322" t="s">
        <v>136</v>
      </c>
      <c r="C99" s="322" t="s">
        <v>230</v>
      </c>
      <c r="D99" s="478" t="s">
        <v>229</v>
      </c>
    </row>
    <row r="100" spans="1:4">
      <c r="A100" s="452"/>
      <c r="B100" s="63" t="s">
        <v>228</v>
      </c>
      <c r="C100" s="63" t="s">
        <v>231</v>
      </c>
      <c r="D100" s="479"/>
    </row>
    <row r="101" spans="1:4">
      <c r="A101" s="452"/>
      <c r="B101" s="323" t="s">
        <v>229</v>
      </c>
      <c r="C101" s="323" t="s">
        <v>229</v>
      </c>
      <c r="D101" s="479"/>
    </row>
    <row r="102" spans="1:4" ht="15" thickBot="1">
      <c r="A102" s="453"/>
      <c r="B102" s="64"/>
      <c r="C102" s="324" t="s">
        <v>797</v>
      </c>
      <c r="D102" s="480"/>
    </row>
    <row r="103" spans="1:4" ht="15" thickBot="1">
      <c r="A103" s="65" t="s">
        <v>855</v>
      </c>
      <c r="B103" s="66">
        <v>75000</v>
      </c>
      <c r="C103" s="66">
        <v>54000</v>
      </c>
      <c r="D103" s="310">
        <v>54000</v>
      </c>
    </row>
    <row r="104" spans="1:4" ht="20.25" thickBot="1">
      <c r="A104" s="65" t="s">
        <v>856</v>
      </c>
      <c r="B104" s="66">
        <v>15700</v>
      </c>
      <c r="C104" s="66">
        <v>11304</v>
      </c>
      <c r="D104" s="310">
        <v>11304</v>
      </c>
    </row>
    <row r="105" spans="1:4" ht="15" thickBot="1">
      <c r="A105" s="65" t="s">
        <v>857</v>
      </c>
      <c r="B105" s="66">
        <v>62000</v>
      </c>
      <c r="C105" s="66">
        <v>44640</v>
      </c>
      <c r="D105" s="310">
        <v>44640</v>
      </c>
    </row>
    <row r="106" spans="1:4" ht="15" thickBot="1">
      <c r="A106" s="65" t="s">
        <v>858</v>
      </c>
      <c r="B106" s="66">
        <v>52000</v>
      </c>
      <c r="C106" s="66">
        <v>37440</v>
      </c>
      <c r="D106" s="310">
        <v>37440</v>
      </c>
    </row>
    <row r="107" spans="1:4" ht="20.25" thickBot="1">
      <c r="A107" s="65" t="s">
        <v>859</v>
      </c>
      <c r="B107" s="66">
        <v>49340</v>
      </c>
      <c r="C107" s="66">
        <v>35524.800000000003</v>
      </c>
      <c r="D107" s="310">
        <v>35524.800000000003</v>
      </c>
    </row>
    <row r="108" spans="1:4" ht="15" thickBot="1">
      <c r="A108" s="65" t="s">
        <v>860</v>
      </c>
      <c r="B108" s="66">
        <v>1900</v>
      </c>
      <c r="C108" s="66">
        <v>1368</v>
      </c>
      <c r="D108" s="310">
        <v>1368</v>
      </c>
    </row>
    <row r="109" spans="1:4" ht="15" thickBot="1">
      <c r="A109" s="65" t="s">
        <v>861</v>
      </c>
      <c r="B109" s="66">
        <v>59000</v>
      </c>
      <c r="C109" s="66">
        <v>42480</v>
      </c>
      <c r="D109" s="310">
        <v>42480</v>
      </c>
    </row>
    <row r="110" spans="1:4" ht="15" thickBot="1">
      <c r="A110" s="65" t="s">
        <v>862</v>
      </c>
      <c r="B110" s="66">
        <v>15000</v>
      </c>
      <c r="C110" s="66">
        <v>10800</v>
      </c>
      <c r="D110" s="310">
        <v>10800</v>
      </c>
    </row>
    <row r="111" spans="1:4" ht="15" thickBot="1">
      <c r="A111" s="65" t="s">
        <v>863</v>
      </c>
      <c r="B111" s="66">
        <v>1500</v>
      </c>
      <c r="C111" s="66">
        <v>1080</v>
      </c>
      <c r="D111" s="310">
        <v>1080</v>
      </c>
    </row>
    <row r="112" spans="1:4" ht="15" thickBot="1">
      <c r="A112" s="65" t="s">
        <v>864</v>
      </c>
      <c r="B112" s="66">
        <v>4000</v>
      </c>
      <c r="C112" s="66">
        <v>2880</v>
      </c>
      <c r="D112" s="310">
        <v>2880</v>
      </c>
    </row>
    <row r="113" spans="1:4" ht="15" thickBot="1">
      <c r="A113" s="65" t="s">
        <v>865</v>
      </c>
      <c r="B113" s="66">
        <v>5000</v>
      </c>
      <c r="C113" s="66">
        <v>3600</v>
      </c>
      <c r="D113" s="310">
        <v>3600</v>
      </c>
    </row>
    <row r="114" spans="1:4" ht="20.25" thickBot="1">
      <c r="A114" s="65" t="s">
        <v>866</v>
      </c>
      <c r="B114" s="66">
        <v>1500</v>
      </c>
      <c r="C114" s="66">
        <v>1080</v>
      </c>
      <c r="D114" s="310">
        <v>1080</v>
      </c>
    </row>
    <row r="115" spans="1:4" ht="15" thickBot="1">
      <c r="A115" s="65" t="s">
        <v>867</v>
      </c>
      <c r="B115" s="66">
        <v>1200</v>
      </c>
      <c r="C115" s="192">
        <v>864</v>
      </c>
      <c r="D115" s="330">
        <v>864</v>
      </c>
    </row>
    <row r="116" spans="1:4" ht="15" thickBot="1">
      <c r="A116" s="65" t="s">
        <v>868</v>
      </c>
      <c r="B116" s="66">
        <v>1700</v>
      </c>
      <c r="C116" s="66">
        <v>1224</v>
      </c>
      <c r="D116" s="310">
        <v>1224</v>
      </c>
    </row>
    <row r="117" spans="1:4" ht="15" thickBot="1">
      <c r="A117" s="65" t="s">
        <v>869</v>
      </c>
      <c r="B117" s="66">
        <v>2550</v>
      </c>
      <c r="C117" s="66">
        <v>1836</v>
      </c>
      <c r="D117" s="310">
        <v>1836</v>
      </c>
    </row>
    <row r="118" spans="1:4" ht="15" thickBot="1">
      <c r="A118" s="65" t="s">
        <v>870</v>
      </c>
      <c r="B118" s="66">
        <v>1500</v>
      </c>
      <c r="C118" s="66">
        <v>1080</v>
      </c>
      <c r="D118" s="310">
        <v>1080</v>
      </c>
    </row>
    <row r="119" spans="1:4" ht="15" thickBot="1">
      <c r="A119" s="65" t="s">
        <v>871</v>
      </c>
      <c r="B119" s="66">
        <v>1400</v>
      </c>
      <c r="C119" s="66">
        <v>1008</v>
      </c>
      <c r="D119" s="310">
        <v>1008</v>
      </c>
    </row>
    <row r="120" spans="1:4" ht="15" thickBot="1">
      <c r="A120" s="65" t="s">
        <v>872</v>
      </c>
      <c r="B120" s="66">
        <v>1900</v>
      </c>
      <c r="C120" s="66">
        <v>1368</v>
      </c>
      <c r="D120" s="310">
        <v>1368</v>
      </c>
    </row>
    <row r="121" spans="1:4" ht="15" thickBot="1">
      <c r="A121" s="65" t="s">
        <v>873</v>
      </c>
      <c r="B121" s="66">
        <v>1400</v>
      </c>
      <c r="C121" s="66">
        <v>1008</v>
      </c>
      <c r="D121" s="310">
        <v>1008</v>
      </c>
    </row>
    <row r="122" spans="1:4" ht="15" thickBot="1">
      <c r="A122" s="65" t="s">
        <v>874</v>
      </c>
      <c r="B122" s="66">
        <v>1300</v>
      </c>
      <c r="C122" s="192">
        <v>936</v>
      </c>
      <c r="D122" s="330">
        <v>936</v>
      </c>
    </row>
    <row r="123" spans="1:4" ht="15" thickBot="1">
      <c r="A123" s="65" t="s">
        <v>875</v>
      </c>
      <c r="B123" s="66">
        <v>1450</v>
      </c>
      <c r="C123" s="66">
        <v>1044</v>
      </c>
      <c r="D123" s="310">
        <v>1044</v>
      </c>
    </row>
    <row r="124" spans="1:4" ht="15" thickBot="1">
      <c r="A124" s="65" t="s">
        <v>876</v>
      </c>
      <c r="B124" s="66">
        <v>2000</v>
      </c>
      <c r="C124" s="66">
        <v>1440</v>
      </c>
      <c r="D124" s="310">
        <v>1440</v>
      </c>
    </row>
    <row r="125" spans="1:4" ht="15" thickBot="1">
      <c r="A125" s="65" t="s">
        <v>877</v>
      </c>
      <c r="B125" s="66">
        <v>1200</v>
      </c>
      <c r="C125" s="192">
        <v>864</v>
      </c>
      <c r="D125" s="330">
        <v>864</v>
      </c>
    </row>
    <row r="126" spans="1:4" ht="15" thickBot="1">
      <c r="A126" s="65" t="s">
        <v>878</v>
      </c>
      <c r="B126" s="66">
        <v>2200</v>
      </c>
      <c r="C126" s="66">
        <v>1584</v>
      </c>
      <c r="D126" s="310">
        <v>1584</v>
      </c>
    </row>
    <row r="127" spans="1:4" ht="15" thickBot="1">
      <c r="A127" s="65" t="s">
        <v>879</v>
      </c>
      <c r="B127" s="66">
        <v>1900</v>
      </c>
      <c r="C127" s="66">
        <v>1368</v>
      </c>
      <c r="D127" s="310">
        <v>1368</v>
      </c>
    </row>
    <row r="128" spans="1:4" ht="15" thickBot="1">
      <c r="A128" s="65" t="s">
        <v>880</v>
      </c>
      <c r="B128" s="66">
        <v>1400</v>
      </c>
      <c r="C128" s="66">
        <v>1008</v>
      </c>
      <c r="D128" s="310">
        <v>1008</v>
      </c>
    </row>
    <row r="129" spans="1:4" ht="15" thickBot="1">
      <c r="A129" s="65" t="s">
        <v>881</v>
      </c>
      <c r="B129" s="66">
        <v>1450</v>
      </c>
      <c r="C129" s="66">
        <v>1044</v>
      </c>
      <c r="D129" s="310">
        <v>1044</v>
      </c>
    </row>
    <row r="130" spans="1:4" ht="15" thickBot="1">
      <c r="A130" s="65" t="s">
        <v>882</v>
      </c>
      <c r="B130" s="66">
        <v>1900</v>
      </c>
      <c r="C130" s="66">
        <v>1368</v>
      </c>
      <c r="D130" s="310">
        <v>1368</v>
      </c>
    </row>
    <row r="131" spans="1:4" ht="15" thickBot="1">
      <c r="A131" s="325" t="s">
        <v>829</v>
      </c>
      <c r="B131" s="326">
        <v>368390</v>
      </c>
      <c r="C131" s="326">
        <v>265240.8</v>
      </c>
      <c r="D131" s="328">
        <v>265240.8</v>
      </c>
    </row>
    <row r="134" spans="1:4" ht="15">
      <c r="A134" s="61" t="s">
        <v>794</v>
      </c>
    </row>
    <row r="135" spans="1:4">
      <c r="A135" s="67" t="s">
        <v>802</v>
      </c>
    </row>
    <row r="136" spans="1:4" ht="15" thickBot="1"/>
    <row r="137" spans="1:4" ht="15" thickBot="1">
      <c r="A137" s="451" t="s">
        <v>232</v>
      </c>
      <c r="B137" s="62" t="s">
        <v>226</v>
      </c>
      <c r="C137" s="62" t="s">
        <v>227</v>
      </c>
      <c r="D137" s="62" t="s">
        <v>796</v>
      </c>
    </row>
    <row r="138" spans="1:4">
      <c r="A138" s="452"/>
      <c r="B138" s="322" t="s">
        <v>136</v>
      </c>
      <c r="C138" s="322" t="s">
        <v>230</v>
      </c>
      <c r="D138" s="478" t="s">
        <v>229</v>
      </c>
    </row>
    <row r="139" spans="1:4">
      <c r="A139" s="452"/>
      <c r="B139" s="63" t="s">
        <v>228</v>
      </c>
      <c r="C139" s="63" t="s">
        <v>231</v>
      </c>
      <c r="D139" s="479"/>
    </row>
    <row r="140" spans="1:4">
      <c r="A140" s="452"/>
      <c r="B140" s="323" t="s">
        <v>229</v>
      </c>
      <c r="C140" s="323" t="s">
        <v>229</v>
      </c>
      <c r="D140" s="479"/>
    </row>
    <row r="141" spans="1:4" ht="15" thickBot="1">
      <c r="A141" s="453"/>
      <c r="B141" s="64"/>
      <c r="C141" s="324" t="s">
        <v>797</v>
      </c>
      <c r="D141" s="480"/>
    </row>
    <row r="142" spans="1:4" ht="15" thickBot="1">
      <c r="A142" s="65" t="s">
        <v>883</v>
      </c>
      <c r="B142" s="66">
        <v>49000</v>
      </c>
      <c r="C142" s="66">
        <v>35280</v>
      </c>
      <c r="D142" s="310">
        <v>35280</v>
      </c>
    </row>
    <row r="143" spans="1:4" ht="15" thickBot="1">
      <c r="A143" s="65" t="s">
        <v>884</v>
      </c>
      <c r="B143" s="66">
        <v>1500</v>
      </c>
      <c r="C143" s="66">
        <v>1080</v>
      </c>
      <c r="D143" s="310">
        <v>1080</v>
      </c>
    </row>
    <row r="144" spans="1:4" ht="20.25" thickBot="1">
      <c r="A144" s="65" t="s">
        <v>885</v>
      </c>
      <c r="B144" s="66">
        <v>60000</v>
      </c>
      <c r="C144" s="66">
        <v>43200</v>
      </c>
      <c r="D144" s="310">
        <v>43200</v>
      </c>
    </row>
    <row r="145" spans="1:4" ht="15" thickBot="1">
      <c r="A145" s="65" t="s">
        <v>886</v>
      </c>
      <c r="B145" s="192">
        <v>500</v>
      </c>
      <c r="C145" s="192">
        <v>360</v>
      </c>
      <c r="D145" s="330">
        <v>360</v>
      </c>
    </row>
    <row r="146" spans="1:4" ht="15" thickBot="1">
      <c r="A146" s="65" t="s">
        <v>887</v>
      </c>
      <c r="B146" s="192">
        <v>500</v>
      </c>
      <c r="C146" s="192">
        <v>360</v>
      </c>
      <c r="D146" s="330">
        <v>360</v>
      </c>
    </row>
    <row r="147" spans="1:4" ht="15" thickBot="1">
      <c r="A147" s="65" t="s">
        <v>888</v>
      </c>
      <c r="B147" s="192">
        <v>500</v>
      </c>
      <c r="C147" s="192">
        <v>360</v>
      </c>
      <c r="D147" s="330">
        <v>360</v>
      </c>
    </row>
    <row r="148" spans="1:4" ht="20.25" thickBot="1">
      <c r="A148" s="65" t="s">
        <v>889</v>
      </c>
      <c r="B148" s="192">
        <v>500</v>
      </c>
      <c r="C148" s="192">
        <v>360</v>
      </c>
      <c r="D148" s="330">
        <v>360</v>
      </c>
    </row>
    <row r="149" spans="1:4" ht="15" thickBot="1">
      <c r="A149" s="65" t="s">
        <v>890</v>
      </c>
      <c r="B149" s="192">
        <v>500</v>
      </c>
      <c r="C149" s="192">
        <v>360</v>
      </c>
      <c r="D149" s="330">
        <v>360</v>
      </c>
    </row>
    <row r="150" spans="1:4" ht="15" thickBot="1">
      <c r="A150" s="65" t="s">
        <v>891</v>
      </c>
      <c r="B150" s="192">
        <v>500</v>
      </c>
      <c r="C150" s="192">
        <v>360</v>
      </c>
      <c r="D150" s="330">
        <v>360</v>
      </c>
    </row>
    <row r="151" spans="1:4" ht="15" thickBot="1">
      <c r="A151" s="65" t="s">
        <v>892</v>
      </c>
      <c r="B151" s="192">
        <v>500</v>
      </c>
      <c r="C151" s="192">
        <v>360</v>
      </c>
      <c r="D151" s="330">
        <v>360</v>
      </c>
    </row>
    <row r="152" spans="1:4" ht="15" thickBot="1">
      <c r="A152" s="65" t="s">
        <v>893</v>
      </c>
      <c r="B152" s="192">
        <v>500</v>
      </c>
      <c r="C152" s="192">
        <v>360</v>
      </c>
      <c r="D152" s="330">
        <v>360</v>
      </c>
    </row>
    <row r="153" spans="1:4" ht="15" thickBot="1">
      <c r="A153" s="65" t="s">
        <v>894</v>
      </c>
      <c r="B153" s="66">
        <v>15000</v>
      </c>
      <c r="C153" s="66">
        <v>10800</v>
      </c>
      <c r="D153" s="310">
        <v>10800</v>
      </c>
    </row>
    <row r="154" spans="1:4" ht="15" thickBot="1">
      <c r="A154" s="65" t="s">
        <v>895</v>
      </c>
      <c r="B154" s="192">
        <v>500</v>
      </c>
      <c r="C154" s="192">
        <v>360</v>
      </c>
      <c r="D154" s="330">
        <v>360</v>
      </c>
    </row>
    <row r="155" spans="1:4" ht="15" thickBot="1">
      <c r="A155" s="325" t="s">
        <v>829</v>
      </c>
      <c r="B155" s="326">
        <v>130000</v>
      </c>
      <c r="C155" s="326">
        <v>93600</v>
      </c>
      <c r="D155" s="328">
        <v>93600</v>
      </c>
    </row>
    <row r="158" spans="1:4" ht="15">
      <c r="A158" s="61" t="s">
        <v>794</v>
      </c>
    </row>
    <row r="159" spans="1:4">
      <c r="A159" s="67" t="s">
        <v>803</v>
      </c>
    </row>
    <row r="160" spans="1:4" ht="15" thickBot="1"/>
    <row r="161" spans="1:4" ht="15" thickBot="1">
      <c r="A161" s="451" t="s">
        <v>232</v>
      </c>
      <c r="B161" s="62" t="s">
        <v>226</v>
      </c>
      <c r="C161" s="62" t="s">
        <v>227</v>
      </c>
      <c r="D161" s="62" t="s">
        <v>796</v>
      </c>
    </row>
    <row r="162" spans="1:4">
      <c r="A162" s="452"/>
      <c r="B162" s="322" t="s">
        <v>136</v>
      </c>
      <c r="C162" s="322" t="s">
        <v>230</v>
      </c>
      <c r="D162" s="478" t="s">
        <v>229</v>
      </c>
    </row>
    <row r="163" spans="1:4">
      <c r="A163" s="452"/>
      <c r="B163" s="63" t="s">
        <v>228</v>
      </c>
      <c r="C163" s="63" t="s">
        <v>231</v>
      </c>
      <c r="D163" s="479"/>
    </row>
    <row r="164" spans="1:4">
      <c r="A164" s="452"/>
      <c r="B164" s="323" t="s">
        <v>229</v>
      </c>
      <c r="C164" s="323" t="s">
        <v>229</v>
      </c>
      <c r="D164" s="479"/>
    </row>
    <row r="165" spans="1:4" ht="15" thickBot="1">
      <c r="A165" s="453"/>
      <c r="B165" s="64"/>
      <c r="C165" s="324" t="s">
        <v>797</v>
      </c>
      <c r="D165" s="480"/>
    </row>
    <row r="166" spans="1:4" ht="15" thickBot="1">
      <c r="A166" s="65" t="s">
        <v>896</v>
      </c>
      <c r="B166" s="66">
        <v>126450</v>
      </c>
      <c r="C166" s="66">
        <v>91044</v>
      </c>
      <c r="D166" s="310">
        <v>91044</v>
      </c>
    </row>
    <row r="167" spans="1:4" ht="15" thickBot="1">
      <c r="A167" s="65" t="s">
        <v>897</v>
      </c>
      <c r="B167" s="66">
        <v>8000</v>
      </c>
      <c r="C167" s="66">
        <v>5760</v>
      </c>
      <c r="D167" s="310">
        <v>5760</v>
      </c>
    </row>
    <row r="168" spans="1:4" ht="15" thickBot="1">
      <c r="A168" s="65" t="s">
        <v>898</v>
      </c>
      <c r="B168" s="309"/>
      <c r="C168" s="309"/>
      <c r="D168" s="309"/>
    </row>
    <row r="169" spans="1:4" ht="15" thickBot="1">
      <c r="A169" s="65" t="s">
        <v>899</v>
      </c>
      <c r="B169" s="66">
        <v>65000</v>
      </c>
      <c r="C169" s="66">
        <v>46800</v>
      </c>
      <c r="D169" s="310">
        <v>46800</v>
      </c>
    </row>
    <row r="170" spans="1:4" ht="15" thickBot="1">
      <c r="A170" s="65" t="s">
        <v>900</v>
      </c>
      <c r="B170" s="66">
        <v>1800</v>
      </c>
      <c r="C170" s="66">
        <v>1296</v>
      </c>
      <c r="D170" s="310">
        <v>1296</v>
      </c>
    </row>
    <row r="171" spans="1:4" ht="15" thickBot="1">
      <c r="A171" s="65" t="s">
        <v>901</v>
      </c>
      <c r="B171" s="66">
        <v>103000</v>
      </c>
      <c r="C171" s="66">
        <v>74160</v>
      </c>
      <c r="D171" s="310">
        <v>74160</v>
      </c>
    </row>
    <row r="172" spans="1:4" ht="15" thickBot="1">
      <c r="A172" s="65" t="s">
        <v>902</v>
      </c>
      <c r="B172" s="309"/>
      <c r="C172" s="309"/>
      <c r="D172" s="309"/>
    </row>
    <row r="173" spans="1:4" ht="20.25" thickBot="1">
      <c r="A173" s="65" t="s">
        <v>903</v>
      </c>
      <c r="B173" s="66">
        <v>16700</v>
      </c>
      <c r="C173" s="66">
        <v>12024</v>
      </c>
      <c r="D173" s="310">
        <v>12024</v>
      </c>
    </row>
    <row r="174" spans="1:4" ht="20.25" thickBot="1">
      <c r="A174" s="65" t="s">
        <v>904</v>
      </c>
      <c r="B174" s="66">
        <v>150500</v>
      </c>
      <c r="C174" s="66">
        <v>108360</v>
      </c>
      <c r="D174" s="310">
        <v>108360</v>
      </c>
    </row>
    <row r="175" spans="1:4" ht="15" thickBot="1">
      <c r="A175" s="65" t="s">
        <v>905</v>
      </c>
      <c r="B175" s="66">
        <v>87500</v>
      </c>
      <c r="C175" s="66">
        <v>63000</v>
      </c>
      <c r="D175" s="310">
        <v>63000</v>
      </c>
    </row>
    <row r="176" spans="1:4" ht="15" thickBot="1">
      <c r="A176" s="65" t="s">
        <v>906</v>
      </c>
      <c r="B176" s="66">
        <v>53400</v>
      </c>
      <c r="C176" s="66">
        <v>38448</v>
      </c>
      <c r="D176" s="310">
        <v>38448</v>
      </c>
    </row>
    <row r="177" spans="1:4" ht="20.25" thickBot="1">
      <c r="A177" s="65" t="s">
        <v>907</v>
      </c>
      <c r="B177" s="66">
        <v>122000</v>
      </c>
      <c r="C177" s="66">
        <v>87840</v>
      </c>
      <c r="D177" s="310">
        <v>87840</v>
      </c>
    </row>
    <row r="178" spans="1:4" ht="15" thickBot="1">
      <c r="A178" s="65" t="s">
        <v>908</v>
      </c>
      <c r="B178" s="66">
        <v>18000</v>
      </c>
      <c r="C178" s="66">
        <v>12960</v>
      </c>
      <c r="D178" s="310">
        <v>12960</v>
      </c>
    </row>
    <row r="179" spans="1:4" ht="15" thickBot="1">
      <c r="A179" s="65" t="s">
        <v>909</v>
      </c>
      <c r="B179" s="66">
        <v>5750</v>
      </c>
      <c r="C179" s="66">
        <v>4140</v>
      </c>
      <c r="D179" s="310">
        <v>4140</v>
      </c>
    </row>
    <row r="180" spans="1:4" ht="15" thickBot="1">
      <c r="A180" s="65" t="s">
        <v>910</v>
      </c>
      <c r="B180" s="66">
        <v>25000</v>
      </c>
      <c r="C180" s="66">
        <v>18000</v>
      </c>
      <c r="D180" s="310">
        <v>18000</v>
      </c>
    </row>
    <row r="181" spans="1:4" ht="15" thickBot="1">
      <c r="A181" s="65" t="s">
        <v>911</v>
      </c>
      <c r="B181" s="66">
        <v>3300</v>
      </c>
      <c r="C181" s="66">
        <v>2376</v>
      </c>
      <c r="D181" s="310">
        <v>2376</v>
      </c>
    </row>
    <row r="182" spans="1:4" ht="15" thickBot="1">
      <c r="A182" s="325" t="s">
        <v>829</v>
      </c>
      <c r="B182" s="326">
        <v>786400</v>
      </c>
      <c r="C182" s="326">
        <v>566208</v>
      </c>
      <c r="D182" s="328">
        <v>566208</v>
      </c>
    </row>
    <row r="185" spans="1:4" ht="15">
      <c r="A185" s="61" t="s">
        <v>794</v>
      </c>
    </row>
    <row r="186" spans="1:4">
      <c r="A186" s="67" t="s">
        <v>805</v>
      </c>
    </row>
    <row r="187" spans="1:4" ht="15" thickBot="1"/>
    <row r="188" spans="1:4" ht="15" thickBot="1">
      <c r="A188" s="451" t="s">
        <v>232</v>
      </c>
      <c r="B188" s="62" t="s">
        <v>226</v>
      </c>
      <c r="C188" s="62" t="s">
        <v>227</v>
      </c>
      <c r="D188" s="62" t="s">
        <v>796</v>
      </c>
    </row>
    <row r="189" spans="1:4">
      <c r="A189" s="452"/>
      <c r="B189" s="322" t="s">
        <v>136</v>
      </c>
      <c r="C189" s="322" t="s">
        <v>230</v>
      </c>
      <c r="D189" s="478" t="s">
        <v>229</v>
      </c>
    </row>
    <row r="190" spans="1:4">
      <c r="A190" s="452"/>
      <c r="B190" s="63" t="s">
        <v>228</v>
      </c>
      <c r="C190" s="63" t="s">
        <v>231</v>
      </c>
      <c r="D190" s="479"/>
    </row>
    <row r="191" spans="1:4">
      <c r="A191" s="452"/>
      <c r="B191" s="323" t="s">
        <v>229</v>
      </c>
      <c r="C191" s="323" t="s">
        <v>229</v>
      </c>
      <c r="D191" s="479"/>
    </row>
    <row r="192" spans="1:4" ht="15" thickBot="1">
      <c r="A192" s="453"/>
      <c r="B192" s="64"/>
      <c r="C192" s="324" t="s">
        <v>797</v>
      </c>
      <c r="D192" s="480"/>
    </row>
    <row r="193" spans="1:4" ht="15" thickBot="1">
      <c r="A193" s="65" t="s">
        <v>729</v>
      </c>
      <c r="B193" s="66">
        <v>10000</v>
      </c>
      <c r="C193" s="66">
        <v>7200</v>
      </c>
      <c r="D193" s="310">
        <v>7200</v>
      </c>
    </row>
    <row r="194" spans="1:4" ht="15" thickBot="1">
      <c r="A194" s="65" t="s">
        <v>730</v>
      </c>
      <c r="B194" s="66">
        <v>60000</v>
      </c>
      <c r="C194" s="66">
        <v>43200</v>
      </c>
      <c r="D194" s="310">
        <v>43200</v>
      </c>
    </row>
    <row r="195" spans="1:4" ht="15" thickBot="1">
      <c r="A195" s="65" t="s">
        <v>731</v>
      </c>
      <c r="B195" s="66">
        <v>10000</v>
      </c>
      <c r="C195" s="66">
        <v>7200</v>
      </c>
      <c r="D195" s="310">
        <v>7200</v>
      </c>
    </row>
    <row r="196" spans="1:4" ht="15" thickBot="1">
      <c r="A196" s="65" t="s">
        <v>732</v>
      </c>
      <c r="B196" s="66">
        <v>10000</v>
      </c>
      <c r="C196" s="66">
        <v>7200</v>
      </c>
      <c r="D196" s="310">
        <v>7200</v>
      </c>
    </row>
    <row r="197" spans="1:4" ht="15" thickBot="1">
      <c r="A197" s="65" t="s">
        <v>733</v>
      </c>
      <c r="B197" s="66">
        <v>10000</v>
      </c>
      <c r="C197" s="66">
        <v>7200</v>
      </c>
      <c r="D197" s="310">
        <v>7200</v>
      </c>
    </row>
    <row r="198" spans="1:4" ht="15" thickBot="1">
      <c r="A198" s="65" t="s">
        <v>734</v>
      </c>
      <c r="B198" s="66">
        <v>170000</v>
      </c>
      <c r="C198" s="66">
        <v>122400</v>
      </c>
      <c r="D198" s="310">
        <v>122400</v>
      </c>
    </row>
    <row r="199" spans="1:4" ht="15" thickBot="1">
      <c r="A199" s="65" t="s">
        <v>735</v>
      </c>
      <c r="B199" s="66">
        <v>50000</v>
      </c>
      <c r="C199" s="66">
        <v>36000</v>
      </c>
      <c r="D199" s="310">
        <v>36000</v>
      </c>
    </row>
    <row r="200" spans="1:4" ht="15" thickBot="1">
      <c r="A200" s="65" t="s">
        <v>736</v>
      </c>
      <c r="B200" s="66">
        <v>180000</v>
      </c>
      <c r="C200" s="66">
        <v>129600</v>
      </c>
      <c r="D200" s="310">
        <v>129600</v>
      </c>
    </row>
    <row r="201" spans="1:4" ht="15" thickBot="1">
      <c r="A201" s="65" t="s">
        <v>737</v>
      </c>
      <c r="B201" s="66">
        <v>20000</v>
      </c>
      <c r="C201" s="66">
        <v>14400</v>
      </c>
      <c r="D201" s="310">
        <v>14400</v>
      </c>
    </row>
    <row r="202" spans="1:4" ht="15" thickBot="1">
      <c r="A202" s="65" t="s">
        <v>738</v>
      </c>
      <c r="B202" s="66">
        <v>20000</v>
      </c>
      <c r="C202" s="66">
        <v>14400</v>
      </c>
      <c r="D202" s="310">
        <v>14400</v>
      </c>
    </row>
    <row r="203" spans="1:4" ht="15" thickBot="1">
      <c r="A203" s="65" t="s">
        <v>739</v>
      </c>
      <c r="B203" s="66">
        <v>20000</v>
      </c>
      <c r="C203" s="66">
        <v>14400</v>
      </c>
      <c r="D203" s="310">
        <v>14400</v>
      </c>
    </row>
    <row r="204" spans="1:4" ht="15" thickBot="1">
      <c r="A204" s="65" t="s">
        <v>740</v>
      </c>
      <c r="B204" s="66">
        <v>240000</v>
      </c>
      <c r="C204" s="66">
        <v>172800</v>
      </c>
      <c r="D204" s="310">
        <v>172800</v>
      </c>
    </row>
    <row r="205" spans="1:4" ht="15" thickBot="1">
      <c r="A205" s="65" t="s">
        <v>741</v>
      </c>
      <c r="B205" s="66">
        <v>120000</v>
      </c>
      <c r="C205" s="66">
        <v>86400</v>
      </c>
      <c r="D205" s="310">
        <v>86400</v>
      </c>
    </row>
    <row r="206" spans="1:4" ht="15" thickBot="1">
      <c r="A206" s="65" t="s">
        <v>742</v>
      </c>
      <c r="B206" s="66">
        <v>10000</v>
      </c>
      <c r="C206" s="66">
        <v>7200</v>
      </c>
      <c r="D206" s="310">
        <v>7200</v>
      </c>
    </row>
    <row r="207" spans="1:4" ht="15" thickBot="1">
      <c r="A207" s="65" t="s">
        <v>743</v>
      </c>
      <c r="B207" s="66">
        <v>20000</v>
      </c>
      <c r="C207" s="66">
        <v>14400</v>
      </c>
      <c r="D207" s="310">
        <v>14400</v>
      </c>
    </row>
    <row r="208" spans="1:4" ht="15" thickBot="1">
      <c r="A208" s="65" t="s">
        <v>744</v>
      </c>
      <c r="B208" s="66">
        <v>50000</v>
      </c>
      <c r="C208" s="66">
        <v>36000</v>
      </c>
      <c r="D208" s="310">
        <v>36000</v>
      </c>
    </row>
    <row r="209" spans="1:4" ht="15" thickBot="1">
      <c r="A209" s="65" t="s">
        <v>745</v>
      </c>
      <c r="B209" s="66">
        <v>140000</v>
      </c>
      <c r="C209" s="66">
        <v>100800</v>
      </c>
      <c r="D209" s="310">
        <v>100800</v>
      </c>
    </row>
    <row r="210" spans="1:4" ht="15" thickBot="1">
      <c r="A210" s="65" t="s">
        <v>746</v>
      </c>
      <c r="B210" s="66">
        <v>120000</v>
      </c>
      <c r="C210" s="66">
        <v>86400</v>
      </c>
      <c r="D210" s="310">
        <v>86400</v>
      </c>
    </row>
    <row r="211" spans="1:4" ht="15" thickBot="1">
      <c r="A211" s="65" t="s">
        <v>747</v>
      </c>
      <c r="B211" s="66">
        <v>80000</v>
      </c>
      <c r="C211" s="66">
        <v>57600</v>
      </c>
      <c r="D211" s="310">
        <v>57600</v>
      </c>
    </row>
    <row r="212" spans="1:4" ht="15" thickBot="1">
      <c r="A212" s="65" t="s">
        <v>748</v>
      </c>
      <c r="B212" s="66">
        <v>10000</v>
      </c>
      <c r="C212" s="66">
        <v>7200</v>
      </c>
      <c r="D212" s="310">
        <v>7200</v>
      </c>
    </row>
    <row r="213" spans="1:4" ht="15" thickBot="1">
      <c r="A213" s="65" t="s">
        <v>749</v>
      </c>
      <c r="B213" s="66">
        <v>271000</v>
      </c>
      <c r="C213" s="66">
        <v>195120</v>
      </c>
      <c r="D213" s="310">
        <v>195120</v>
      </c>
    </row>
    <row r="214" spans="1:4" ht="15" thickBot="1">
      <c r="A214" s="65" t="s">
        <v>750</v>
      </c>
      <c r="B214" s="66">
        <v>60000</v>
      </c>
      <c r="C214" s="66">
        <v>43200</v>
      </c>
      <c r="D214" s="310">
        <v>43200</v>
      </c>
    </row>
    <row r="215" spans="1:4" ht="15" thickBot="1">
      <c r="A215" s="65" t="s">
        <v>751</v>
      </c>
      <c r="B215" s="66">
        <v>85000</v>
      </c>
      <c r="C215" s="66">
        <v>61200</v>
      </c>
      <c r="D215" s="310">
        <v>61200</v>
      </c>
    </row>
    <row r="216" spans="1:4" ht="15" thickBot="1">
      <c r="A216" s="65" t="s">
        <v>752</v>
      </c>
      <c r="B216" s="66">
        <v>25000</v>
      </c>
      <c r="C216" s="66">
        <v>18000</v>
      </c>
      <c r="D216" s="310">
        <v>18000</v>
      </c>
    </row>
    <row r="217" spans="1:4" ht="15" thickBot="1">
      <c r="A217" s="65" t="s">
        <v>753</v>
      </c>
      <c r="B217" s="66">
        <v>32000</v>
      </c>
      <c r="C217" s="66">
        <v>23040</v>
      </c>
      <c r="D217" s="310">
        <v>23040</v>
      </c>
    </row>
    <row r="218" spans="1:4" ht="15" thickBot="1">
      <c r="A218" s="65" t="s">
        <v>754</v>
      </c>
      <c r="B218" s="66">
        <v>10000</v>
      </c>
      <c r="C218" s="66">
        <v>7200</v>
      </c>
      <c r="D218" s="310">
        <v>7200</v>
      </c>
    </row>
    <row r="219" spans="1:4" ht="15" thickBot="1">
      <c r="A219" s="65" t="s">
        <v>755</v>
      </c>
      <c r="B219" s="66">
        <v>20000</v>
      </c>
      <c r="C219" s="66">
        <v>14400</v>
      </c>
      <c r="D219" s="310">
        <v>14400</v>
      </c>
    </row>
    <row r="220" spans="1:4" ht="15" thickBot="1">
      <c r="A220" s="65" t="s">
        <v>698</v>
      </c>
      <c r="B220" s="66">
        <v>230000</v>
      </c>
      <c r="C220" s="66">
        <v>165600</v>
      </c>
      <c r="D220" s="310">
        <v>165600</v>
      </c>
    </row>
    <row r="221" spans="1:4" ht="15" thickBot="1">
      <c r="A221" s="325" t="s">
        <v>829</v>
      </c>
      <c r="B221" s="326">
        <v>2083000</v>
      </c>
      <c r="C221" s="326">
        <v>1499760</v>
      </c>
      <c r="D221" s="328">
        <v>1499760</v>
      </c>
    </row>
    <row r="224" spans="1:4" ht="15">
      <c r="A224" s="61" t="s">
        <v>794</v>
      </c>
    </row>
    <row r="225" spans="1:8">
      <c r="A225" s="67" t="s">
        <v>756</v>
      </c>
      <c r="H225" s="59"/>
    </row>
    <row r="226" spans="1:8" ht="15" thickBot="1"/>
    <row r="227" spans="1:8" ht="15" thickBot="1">
      <c r="A227" s="451" t="s">
        <v>232</v>
      </c>
      <c r="B227" s="62" t="s">
        <v>226</v>
      </c>
      <c r="C227" s="62" t="s">
        <v>227</v>
      </c>
      <c r="D227" s="62" t="s">
        <v>796</v>
      </c>
    </row>
    <row r="228" spans="1:8">
      <c r="A228" s="452"/>
      <c r="B228" s="322" t="s">
        <v>136</v>
      </c>
      <c r="C228" s="322" t="s">
        <v>230</v>
      </c>
      <c r="D228" s="478" t="s">
        <v>229</v>
      </c>
    </row>
    <row r="229" spans="1:8">
      <c r="A229" s="452"/>
      <c r="B229" s="63" t="s">
        <v>228</v>
      </c>
      <c r="C229" s="63" t="s">
        <v>231</v>
      </c>
      <c r="D229" s="479"/>
    </row>
    <row r="230" spans="1:8">
      <c r="A230" s="452"/>
      <c r="B230" s="323" t="s">
        <v>229</v>
      </c>
      <c r="C230" s="323" t="s">
        <v>229</v>
      </c>
      <c r="D230" s="479"/>
    </row>
    <row r="231" spans="1:8" ht="15" thickBot="1">
      <c r="A231" s="453"/>
      <c r="B231" s="64"/>
      <c r="C231" s="324" t="s">
        <v>797</v>
      </c>
      <c r="D231" s="480"/>
    </row>
    <row r="232" spans="1:8" ht="20.25" thickBot="1">
      <c r="A232" s="65" t="s">
        <v>537</v>
      </c>
      <c r="B232" s="66">
        <v>76000</v>
      </c>
      <c r="C232" s="309"/>
      <c r="D232" s="309"/>
    </row>
    <row r="233" spans="1:8" ht="15" thickBot="1">
      <c r="A233" s="65" t="s">
        <v>912</v>
      </c>
      <c r="B233" s="309"/>
      <c r="C233" s="309"/>
      <c r="D233" s="309"/>
    </row>
    <row r="234" spans="1:8" ht="15" thickBot="1">
      <c r="A234" s="65" t="s">
        <v>913</v>
      </c>
      <c r="B234" s="309"/>
      <c r="C234" s="309"/>
      <c r="D234" s="309"/>
    </row>
    <row r="235" spans="1:8" ht="20.25" thickBot="1">
      <c r="A235" s="65" t="s">
        <v>914</v>
      </c>
      <c r="B235" s="309"/>
      <c r="C235" s="309"/>
      <c r="D235" s="309"/>
    </row>
    <row r="236" spans="1:8" ht="15" thickBot="1">
      <c r="A236" s="65" t="s">
        <v>915</v>
      </c>
      <c r="B236" s="309"/>
      <c r="C236" s="309"/>
      <c r="D236" s="309"/>
    </row>
    <row r="237" spans="1:8" ht="15" thickBot="1">
      <c r="A237" s="65" t="s">
        <v>240</v>
      </c>
      <c r="B237" s="66">
        <v>143115.91</v>
      </c>
      <c r="C237" s="309"/>
      <c r="D237" s="309"/>
    </row>
    <row r="238" spans="1:8" ht="15" thickBot="1">
      <c r="A238" s="65" t="s">
        <v>916</v>
      </c>
      <c r="B238" s="309"/>
      <c r="C238" s="309"/>
      <c r="D238" s="309"/>
    </row>
    <row r="239" spans="1:8" ht="15" thickBot="1">
      <c r="A239" s="65" t="s">
        <v>238</v>
      </c>
      <c r="B239" s="66">
        <v>700000</v>
      </c>
      <c r="C239" s="309"/>
      <c r="D239" s="309"/>
    </row>
    <row r="240" spans="1:8" ht="15" thickBot="1">
      <c r="A240" s="65" t="s">
        <v>239</v>
      </c>
      <c r="B240" s="66">
        <v>3080000</v>
      </c>
      <c r="C240" s="309"/>
      <c r="D240" s="309"/>
    </row>
    <row r="241" spans="1:7" ht="15" thickBot="1">
      <c r="A241" s="65" t="s">
        <v>917</v>
      </c>
      <c r="B241" s="309"/>
      <c r="C241" s="309"/>
      <c r="D241" s="309"/>
    </row>
    <row r="242" spans="1:7" ht="15" thickBot="1">
      <c r="A242" s="65" t="s">
        <v>918</v>
      </c>
      <c r="B242" s="309"/>
      <c r="C242" s="309"/>
      <c r="D242" s="309"/>
    </row>
    <row r="243" spans="1:7" ht="15" thickBot="1">
      <c r="A243" s="65" t="s">
        <v>919</v>
      </c>
      <c r="B243" s="309"/>
      <c r="C243" s="309"/>
      <c r="D243" s="309"/>
    </row>
    <row r="244" spans="1:7" ht="20.25" thickBot="1">
      <c r="A244" s="65" t="s">
        <v>241</v>
      </c>
      <c r="B244" s="66">
        <v>461096.25</v>
      </c>
      <c r="C244" s="309"/>
      <c r="D244" s="309"/>
    </row>
    <row r="245" spans="1:7" ht="15" thickBot="1">
      <c r="A245" s="65" t="s">
        <v>920</v>
      </c>
      <c r="B245" s="309"/>
      <c r="C245" s="309"/>
      <c r="D245" s="309"/>
    </row>
    <row r="246" spans="1:7" ht="15" thickBot="1">
      <c r="A246" s="65" t="s">
        <v>921</v>
      </c>
      <c r="B246" s="309"/>
      <c r="C246" s="309"/>
      <c r="D246" s="309"/>
      <c r="F246" s="59"/>
      <c r="G246" s="59"/>
    </row>
    <row r="247" spans="1:7" ht="20.25" thickBot="1">
      <c r="A247" s="65" t="s">
        <v>922</v>
      </c>
      <c r="B247" s="309"/>
      <c r="C247" s="309"/>
      <c r="D247" s="309"/>
    </row>
    <row r="248" spans="1:7" ht="20.25" thickBot="1">
      <c r="A248" s="65" t="s">
        <v>923</v>
      </c>
      <c r="B248" s="309"/>
      <c r="C248" s="309"/>
      <c r="D248" s="309"/>
    </row>
    <row r="249" spans="1:7" ht="15" thickBot="1">
      <c r="A249" s="65" t="s">
        <v>696</v>
      </c>
      <c r="B249" s="309"/>
      <c r="C249" s="309"/>
      <c r="D249" s="309"/>
    </row>
    <row r="250" spans="1:7" ht="15" thickBot="1">
      <c r="A250" s="325" t="s">
        <v>829</v>
      </c>
      <c r="B250" s="326">
        <v>4460212.16</v>
      </c>
      <c r="C250" s="327"/>
      <c r="D250" s="327"/>
    </row>
    <row r="253" spans="1:7" ht="15">
      <c r="A253" s="61" t="s">
        <v>794</v>
      </c>
    </row>
    <row r="254" spans="1:7">
      <c r="A254" s="67" t="s">
        <v>806</v>
      </c>
    </row>
    <row r="255" spans="1:7" ht="15" thickBot="1"/>
    <row r="256" spans="1:7" ht="15" thickBot="1">
      <c r="A256" s="451" t="s">
        <v>232</v>
      </c>
      <c r="B256" s="62" t="s">
        <v>226</v>
      </c>
      <c r="C256" s="62" t="s">
        <v>227</v>
      </c>
      <c r="D256" s="62" t="s">
        <v>796</v>
      </c>
    </row>
    <row r="257" spans="1:4">
      <c r="A257" s="452"/>
      <c r="B257" s="322" t="s">
        <v>136</v>
      </c>
      <c r="C257" s="322" t="s">
        <v>230</v>
      </c>
      <c r="D257" s="478" t="s">
        <v>229</v>
      </c>
    </row>
    <row r="258" spans="1:4">
      <c r="A258" s="452"/>
      <c r="B258" s="63" t="s">
        <v>228</v>
      </c>
      <c r="C258" s="63" t="s">
        <v>231</v>
      </c>
      <c r="D258" s="479"/>
    </row>
    <row r="259" spans="1:4">
      <c r="A259" s="452"/>
      <c r="B259" s="323" t="s">
        <v>229</v>
      </c>
      <c r="C259" s="323" t="s">
        <v>229</v>
      </c>
      <c r="D259" s="479"/>
    </row>
    <row r="260" spans="1:4" ht="15" thickBot="1">
      <c r="A260" s="453"/>
      <c r="B260" s="64"/>
      <c r="C260" s="324" t="s">
        <v>797</v>
      </c>
      <c r="D260" s="480"/>
    </row>
    <row r="261" spans="1:4" ht="20.25" thickBot="1">
      <c r="A261" s="65" t="s">
        <v>396</v>
      </c>
      <c r="B261" s="66">
        <v>52400</v>
      </c>
      <c r="C261" s="66">
        <v>41920</v>
      </c>
      <c r="D261" s="310">
        <v>41920</v>
      </c>
    </row>
    <row r="262" spans="1:4" ht="15" thickBot="1">
      <c r="A262" s="65" t="s">
        <v>924</v>
      </c>
      <c r="B262" s="66">
        <v>89000</v>
      </c>
      <c r="C262" s="66">
        <v>71200</v>
      </c>
      <c r="D262" s="310">
        <v>71200</v>
      </c>
    </row>
    <row r="263" spans="1:4" ht="15" thickBot="1">
      <c r="A263" s="65" t="s">
        <v>397</v>
      </c>
      <c r="B263" s="66">
        <v>456570.04</v>
      </c>
      <c r="C263" s="66">
        <v>365256.03</v>
      </c>
      <c r="D263" s="310">
        <v>365256.03</v>
      </c>
    </row>
    <row r="264" spans="1:4" ht="15" thickBot="1">
      <c r="A264" s="65" t="s">
        <v>925</v>
      </c>
      <c r="B264" s="66">
        <v>20000</v>
      </c>
      <c r="C264" s="66">
        <v>16000</v>
      </c>
      <c r="D264" s="310">
        <v>16000</v>
      </c>
    </row>
    <row r="265" spans="1:4" ht="20.25" thickBot="1">
      <c r="A265" s="65" t="s">
        <v>926</v>
      </c>
      <c r="B265" s="66">
        <v>3049271.85</v>
      </c>
      <c r="C265" s="66">
        <v>2439417.48</v>
      </c>
      <c r="D265" s="310">
        <v>2439417.48</v>
      </c>
    </row>
    <row r="266" spans="1:4" ht="15" thickBot="1">
      <c r="A266" s="65" t="s">
        <v>927</v>
      </c>
      <c r="B266" s="66">
        <v>2025840</v>
      </c>
      <c r="C266" s="66">
        <v>1618100.8</v>
      </c>
      <c r="D266" s="310">
        <v>1618100.8</v>
      </c>
    </row>
    <row r="267" spans="1:4" ht="15" thickBot="1">
      <c r="A267" s="65" t="s">
        <v>928</v>
      </c>
      <c r="B267" s="66">
        <v>47579260.299999997</v>
      </c>
      <c r="C267" s="66">
        <v>38063408</v>
      </c>
      <c r="D267" s="310">
        <v>38063408</v>
      </c>
    </row>
    <row r="268" spans="1:4" ht="15" thickBot="1">
      <c r="A268" s="65" t="s">
        <v>929</v>
      </c>
      <c r="B268" s="66">
        <v>4761600</v>
      </c>
      <c r="C268" s="66">
        <v>3809280</v>
      </c>
      <c r="D268" s="310">
        <v>3809280</v>
      </c>
    </row>
    <row r="269" spans="1:4" ht="15" thickBot="1">
      <c r="A269" s="65" t="s">
        <v>930</v>
      </c>
      <c r="B269" s="66">
        <v>159850</v>
      </c>
      <c r="C269" s="66">
        <v>127880</v>
      </c>
      <c r="D269" s="310">
        <v>127880</v>
      </c>
    </row>
    <row r="270" spans="1:4" ht="15" thickBot="1">
      <c r="A270" s="65" t="s">
        <v>931</v>
      </c>
      <c r="B270" s="66">
        <v>160653</v>
      </c>
      <c r="C270" s="66">
        <v>128522</v>
      </c>
      <c r="D270" s="310">
        <v>128522</v>
      </c>
    </row>
    <row r="271" spans="1:4" ht="15" thickBot="1">
      <c r="A271" s="65" t="s">
        <v>932</v>
      </c>
      <c r="B271" s="66">
        <v>1618412.49</v>
      </c>
      <c r="C271" s="66">
        <v>1294730</v>
      </c>
      <c r="D271" s="310">
        <v>1294730</v>
      </c>
    </row>
    <row r="272" spans="1:4" ht="20.25" thickBot="1">
      <c r="A272" s="65" t="s">
        <v>933</v>
      </c>
      <c r="B272" s="66">
        <v>65890</v>
      </c>
      <c r="C272" s="66">
        <v>52712</v>
      </c>
      <c r="D272" s="310">
        <v>52712</v>
      </c>
    </row>
    <row r="273" spans="1:4" ht="15" thickBot="1">
      <c r="A273" s="65" t="s">
        <v>934</v>
      </c>
      <c r="B273" s="66">
        <v>280000</v>
      </c>
      <c r="C273" s="66">
        <v>224000</v>
      </c>
      <c r="D273" s="310">
        <v>224000</v>
      </c>
    </row>
    <row r="274" spans="1:4" ht="20.25" thickBot="1">
      <c r="A274" s="65" t="s">
        <v>935</v>
      </c>
      <c r="B274" s="66">
        <v>120000</v>
      </c>
      <c r="C274" s="66">
        <v>96000</v>
      </c>
      <c r="D274" s="310">
        <v>96000</v>
      </c>
    </row>
    <row r="275" spans="1:4" ht="15" thickBot="1">
      <c r="A275" s="65" t="s">
        <v>936</v>
      </c>
      <c r="B275" s="66">
        <v>23076</v>
      </c>
      <c r="C275" s="66">
        <v>18460.8</v>
      </c>
      <c r="D275" s="310">
        <v>18460.8</v>
      </c>
    </row>
    <row r="276" spans="1:4" ht="20.25" thickBot="1">
      <c r="A276" s="65" t="s">
        <v>937</v>
      </c>
      <c r="B276" s="66">
        <v>92304</v>
      </c>
      <c r="C276" s="66">
        <v>73843.199999999997</v>
      </c>
      <c r="D276" s="310">
        <v>73843.199999999997</v>
      </c>
    </row>
    <row r="277" spans="1:4" ht="15" thickBot="1">
      <c r="A277" s="65" t="s">
        <v>938</v>
      </c>
      <c r="B277" s="66">
        <v>832928.83</v>
      </c>
      <c r="C277" s="66">
        <v>666343</v>
      </c>
      <c r="D277" s="310">
        <v>666343</v>
      </c>
    </row>
    <row r="278" spans="1:4" ht="15" thickBot="1">
      <c r="A278" s="325" t="s">
        <v>829</v>
      </c>
      <c r="B278" s="326">
        <f>SUM(B261:B277)</f>
        <v>61387056.509999998</v>
      </c>
      <c r="C278" s="326">
        <v>49107073.310000002</v>
      </c>
      <c r="D278" s="328">
        <v>49107073.310000002</v>
      </c>
    </row>
    <row r="281" spans="1:4" ht="15">
      <c r="A281" s="61" t="s">
        <v>794</v>
      </c>
    </row>
    <row r="282" spans="1:4">
      <c r="A282" s="67" t="s">
        <v>807</v>
      </c>
    </row>
    <row r="283" spans="1:4" ht="15" thickBot="1"/>
    <row r="284" spans="1:4" ht="15" thickBot="1">
      <c r="A284" s="451" t="s">
        <v>232</v>
      </c>
      <c r="B284" s="62" t="s">
        <v>226</v>
      </c>
      <c r="C284" s="62" t="s">
        <v>227</v>
      </c>
      <c r="D284" s="62" t="s">
        <v>796</v>
      </c>
    </row>
    <row r="285" spans="1:4">
      <c r="A285" s="452"/>
      <c r="B285" s="322" t="s">
        <v>136</v>
      </c>
      <c r="C285" s="322" t="s">
        <v>230</v>
      </c>
      <c r="D285" s="478" t="s">
        <v>229</v>
      </c>
    </row>
    <row r="286" spans="1:4">
      <c r="A286" s="452"/>
      <c r="B286" s="63" t="s">
        <v>228</v>
      </c>
      <c r="C286" s="63" t="s">
        <v>231</v>
      </c>
      <c r="D286" s="479"/>
    </row>
    <row r="287" spans="1:4">
      <c r="A287" s="452"/>
      <c r="B287" s="323" t="s">
        <v>229</v>
      </c>
      <c r="C287" s="323" t="s">
        <v>229</v>
      </c>
      <c r="D287" s="479"/>
    </row>
    <row r="288" spans="1:4" ht="15" thickBot="1">
      <c r="A288" s="453"/>
      <c r="B288" s="64"/>
      <c r="C288" s="324" t="s">
        <v>797</v>
      </c>
      <c r="D288" s="480"/>
    </row>
    <row r="289" spans="1:4" ht="15" thickBot="1">
      <c r="A289" s="65" t="s">
        <v>780</v>
      </c>
      <c r="B289" s="66">
        <v>100000</v>
      </c>
      <c r="C289" s="66">
        <v>64000</v>
      </c>
      <c r="D289" s="310">
        <v>64000</v>
      </c>
    </row>
    <row r="290" spans="1:4" ht="20.25" thickBot="1">
      <c r="A290" s="65" t="s">
        <v>781</v>
      </c>
      <c r="B290" s="66">
        <v>120000</v>
      </c>
      <c r="C290" s="66">
        <v>76800</v>
      </c>
      <c r="D290" s="310">
        <v>76800</v>
      </c>
    </row>
    <row r="291" spans="1:4" ht="20.25" thickBot="1">
      <c r="A291" s="65" t="s">
        <v>782</v>
      </c>
      <c r="B291" s="66">
        <v>400000</v>
      </c>
      <c r="C291" s="66">
        <v>256000</v>
      </c>
      <c r="D291" s="310">
        <v>256000</v>
      </c>
    </row>
    <row r="292" spans="1:4" ht="15" thickBot="1">
      <c r="A292" s="325" t="s">
        <v>829</v>
      </c>
      <c r="B292" s="326">
        <v>620000</v>
      </c>
      <c r="C292" s="326">
        <v>396800</v>
      </c>
      <c r="D292" s="328">
        <v>396800</v>
      </c>
    </row>
    <row r="297" spans="1:4" ht="15">
      <c r="A297" s="61" t="s">
        <v>794</v>
      </c>
    </row>
    <row r="298" spans="1:4">
      <c r="A298" s="67" t="s">
        <v>808</v>
      </c>
    </row>
    <row r="299" spans="1:4" ht="15" thickBot="1"/>
    <row r="300" spans="1:4" ht="15" thickBot="1">
      <c r="A300" s="451" t="s">
        <v>232</v>
      </c>
      <c r="B300" s="62" t="s">
        <v>226</v>
      </c>
      <c r="C300" s="62" t="s">
        <v>227</v>
      </c>
      <c r="D300" s="62" t="s">
        <v>796</v>
      </c>
    </row>
    <row r="301" spans="1:4">
      <c r="A301" s="452"/>
      <c r="B301" s="347" t="s">
        <v>136</v>
      </c>
      <c r="C301" s="347" t="s">
        <v>230</v>
      </c>
      <c r="D301" s="478" t="s">
        <v>229</v>
      </c>
    </row>
    <row r="302" spans="1:4">
      <c r="A302" s="452"/>
      <c r="B302" s="63" t="s">
        <v>228</v>
      </c>
      <c r="C302" s="63" t="s">
        <v>231</v>
      </c>
      <c r="D302" s="479"/>
    </row>
    <row r="303" spans="1:4">
      <c r="A303" s="452"/>
      <c r="B303" s="323" t="s">
        <v>229</v>
      </c>
      <c r="C303" s="323" t="s">
        <v>229</v>
      </c>
      <c r="D303" s="479"/>
    </row>
    <row r="304" spans="1:4" ht="15" thickBot="1">
      <c r="A304" s="453"/>
      <c r="B304" s="64"/>
      <c r="C304" s="324" t="s">
        <v>797</v>
      </c>
      <c r="D304" s="480"/>
    </row>
    <row r="305" spans="1:4" ht="39.75" thickBot="1">
      <c r="A305" s="65" t="s">
        <v>764</v>
      </c>
      <c r="B305" s="66">
        <v>48000</v>
      </c>
      <c r="C305" s="66">
        <v>48000</v>
      </c>
      <c r="D305" s="310">
        <v>48000</v>
      </c>
    </row>
    <row r="306" spans="1:4" ht="39.75" thickBot="1">
      <c r="A306" s="65" t="s">
        <v>765</v>
      </c>
      <c r="B306" s="66">
        <v>157600</v>
      </c>
      <c r="C306" s="66">
        <v>157600</v>
      </c>
      <c r="D306" s="310">
        <v>157600</v>
      </c>
    </row>
    <row r="307" spans="1:4" ht="30" thickBot="1">
      <c r="A307" s="65" t="s">
        <v>939</v>
      </c>
      <c r="B307" s="66">
        <v>13133.9</v>
      </c>
      <c r="C307" s="309"/>
      <c r="D307" s="309"/>
    </row>
    <row r="308" spans="1:4" ht="39.75" thickBot="1">
      <c r="A308" s="65" t="s">
        <v>766</v>
      </c>
      <c r="B308" s="66">
        <v>25833.16</v>
      </c>
      <c r="C308" s="66">
        <v>25833.16</v>
      </c>
      <c r="D308" s="310">
        <v>25833.16</v>
      </c>
    </row>
    <row r="309" spans="1:4" ht="20.25" thickBot="1">
      <c r="A309" s="65" t="s">
        <v>767</v>
      </c>
      <c r="B309" s="66">
        <v>20000</v>
      </c>
      <c r="C309" s="66">
        <v>20000</v>
      </c>
      <c r="D309" s="310">
        <v>20000</v>
      </c>
    </row>
    <row r="310" spans="1:4" ht="39.75" thickBot="1">
      <c r="A310" s="65" t="s">
        <v>768</v>
      </c>
      <c r="B310" s="66">
        <v>54862.26</v>
      </c>
      <c r="C310" s="66">
        <v>54862.26</v>
      </c>
      <c r="D310" s="310">
        <v>54862.26</v>
      </c>
    </row>
    <row r="311" spans="1:4" ht="30" thickBot="1">
      <c r="A311" s="65" t="s">
        <v>2611</v>
      </c>
      <c r="B311" s="66">
        <v>8563.11</v>
      </c>
      <c r="C311" s="309"/>
      <c r="D311" s="309"/>
    </row>
    <row r="312" spans="1:4" ht="30" thickBot="1">
      <c r="A312" s="65" t="s">
        <v>769</v>
      </c>
      <c r="B312" s="66">
        <v>10500</v>
      </c>
      <c r="C312" s="66">
        <v>10500</v>
      </c>
      <c r="D312" s="310">
        <v>10500</v>
      </c>
    </row>
    <row r="313" spans="1:4">
      <c r="A313" s="472" t="s">
        <v>770</v>
      </c>
      <c r="B313" s="474">
        <v>27131.65</v>
      </c>
      <c r="C313" s="474">
        <v>27131.65</v>
      </c>
      <c r="D313" s="476">
        <v>5000</v>
      </c>
    </row>
    <row r="314" spans="1:4" ht="15" thickBot="1">
      <c r="A314" s="473"/>
      <c r="B314" s="475"/>
      <c r="C314" s="475"/>
      <c r="D314" s="477"/>
    </row>
    <row r="315" spans="1:4" ht="30" thickBot="1">
      <c r="A315" s="65" t="s">
        <v>771</v>
      </c>
      <c r="B315" s="66">
        <v>1000</v>
      </c>
      <c r="C315" s="66">
        <v>1000</v>
      </c>
      <c r="D315" s="310">
        <v>1000</v>
      </c>
    </row>
    <row r="316" spans="1:4" ht="20.25" thickBot="1">
      <c r="A316" s="65" t="s">
        <v>772</v>
      </c>
      <c r="B316" s="66">
        <v>3600</v>
      </c>
      <c r="C316" s="66">
        <v>3600</v>
      </c>
      <c r="D316" s="310">
        <v>3600</v>
      </c>
    </row>
    <row r="317" spans="1:4" ht="30" thickBot="1">
      <c r="A317" s="65" t="s">
        <v>773</v>
      </c>
      <c r="B317" s="66">
        <v>7250</v>
      </c>
      <c r="C317" s="66">
        <v>7250</v>
      </c>
      <c r="D317" s="310">
        <v>7250</v>
      </c>
    </row>
    <row r="318" spans="1:4" ht="39.75" thickBot="1">
      <c r="A318" s="65" t="s">
        <v>774</v>
      </c>
      <c r="B318" s="66">
        <v>3945.13</v>
      </c>
      <c r="C318" s="66">
        <v>3945.13</v>
      </c>
      <c r="D318" s="310">
        <v>3945.13</v>
      </c>
    </row>
    <row r="319" spans="1:4" ht="30" thickBot="1">
      <c r="A319" s="65" t="s">
        <v>400</v>
      </c>
      <c r="B319" s="66">
        <v>68559.960000000006</v>
      </c>
      <c r="C319" s="66">
        <v>58918</v>
      </c>
      <c r="D319" s="310">
        <v>58918</v>
      </c>
    </row>
    <row r="320" spans="1:4" ht="39.75" thickBot="1">
      <c r="A320" s="65" t="s">
        <v>775</v>
      </c>
      <c r="B320" s="66">
        <v>9000</v>
      </c>
      <c r="C320" s="66">
        <v>9000</v>
      </c>
      <c r="D320" s="310">
        <v>9000</v>
      </c>
    </row>
    <row r="321" spans="1:4">
      <c r="A321" s="472" t="s">
        <v>776</v>
      </c>
      <c r="B321" s="474">
        <v>17000</v>
      </c>
      <c r="C321" s="474">
        <v>17000</v>
      </c>
      <c r="D321" s="470"/>
    </row>
    <row r="322" spans="1:4" ht="15" thickBot="1">
      <c r="A322" s="473"/>
      <c r="B322" s="475"/>
      <c r="C322" s="475"/>
      <c r="D322" s="471"/>
    </row>
    <row r="323" spans="1:4" ht="30" thickBot="1">
      <c r="A323" s="65" t="s">
        <v>777</v>
      </c>
      <c r="B323" s="66">
        <v>10000</v>
      </c>
      <c r="C323" s="66">
        <v>10000</v>
      </c>
      <c r="D323" s="310">
        <v>10000</v>
      </c>
    </row>
    <row r="324" spans="1:4" ht="39.75" thickBot="1">
      <c r="A324" s="65" t="s">
        <v>940</v>
      </c>
      <c r="B324" s="66">
        <v>2500</v>
      </c>
      <c r="C324" s="309"/>
      <c r="D324" s="309"/>
    </row>
    <row r="325" spans="1:4" ht="30" thickBot="1">
      <c r="A325" s="65" t="s">
        <v>778</v>
      </c>
      <c r="B325" s="66">
        <v>8960</v>
      </c>
      <c r="C325" s="66">
        <v>8960</v>
      </c>
      <c r="D325" s="310">
        <v>8960</v>
      </c>
    </row>
    <row r="326" spans="1:4" ht="30" thickBot="1">
      <c r="A326" s="65" t="s">
        <v>779</v>
      </c>
      <c r="B326" s="66">
        <v>4850</v>
      </c>
      <c r="C326" s="66">
        <v>4850</v>
      </c>
      <c r="D326" s="310">
        <v>4850</v>
      </c>
    </row>
    <row r="327" spans="1:4">
      <c r="A327" s="631" t="s">
        <v>829</v>
      </c>
      <c r="B327" s="634">
        <v>502289.17</v>
      </c>
      <c r="C327" s="634">
        <v>468450.2</v>
      </c>
      <c r="D327" s="637">
        <v>429318.55</v>
      </c>
    </row>
    <row r="328" spans="1:4" ht="15" thickBot="1">
      <c r="A328" s="633"/>
      <c r="B328" s="636"/>
      <c r="C328" s="636"/>
      <c r="D328" s="639"/>
    </row>
    <row r="329" spans="1:4">
      <c r="A329" s="67" t="s">
        <v>809</v>
      </c>
    </row>
    <row r="330" spans="1:4" ht="15" thickBot="1"/>
    <row r="331" spans="1:4" ht="15" thickBot="1">
      <c r="A331" s="451" t="s">
        <v>232</v>
      </c>
      <c r="B331" s="62" t="s">
        <v>226</v>
      </c>
      <c r="C331" s="62" t="s">
        <v>227</v>
      </c>
      <c r="D331" s="62" t="s">
        <v>796</v>
      </c>
    </row>
    <row r="332" spans="1:4">
      <c r="A332" s="452"/>
      <c r="B332" s="322" t="s">
        <v>136</v>
      </c>
      <c r="C332" s="322" t="s">
        <v>230</v>
      </c>
      <c r="D332" s="478" t="s">
        <v>229</v>
      </c>
    </row>
    <row r="333" spans="1:4">
      <c r="A333" s="452"/>
      <c r="B333" s="63" t="s">
        <v>228</v>
      </c>
      <c r="C333" s="63" t="s">
        <v>231</v>
      </c>
      <c r="D333" s="479"/>
    </row>
    <row r="334" spans="1:4">
      <c r="A334" s="452"/>
      <c r="B334" s="323" t="s">
        <v>229</v>
      </c>
      <c r="C334" s="323" t="s">
        <v>229</v>
      </c>
      <c r="D334" s="479"/>
    </row>
    <row r="335" spans="1:4" ht="15" thickBot="1">
      <c r="A335" s="453"/>
      <c r="B335" s="64"/>
      <c r="C335" s="324" t="s">
        <v>797</v>
      </c>
      <c r="D335" s="480"/>
    </row>
    <row r="336" spans="1:4" ht="39.75" thickBot="1">
      <c r="A336" s="65" t="s">
        <v>941</v>
      </c>
      <c r="B336" s="66">
        <v>90593.78</v>
      </c>
      <c r="C336" s="66">
        <v>90593.78</v>
      </c>
      <c r="D336" s="310">
        <v>90593.78</v>
      </c>
    </row>
    <row r="337" spans="1:4" ht="30" thickBot="1">
      <c r="A337" s="65" t="s">
        <v>763</v>
      </c>
      <c r="B337" s="66">
        <v>16485</v>
      </c>
      <c r="C337" s="66">
        <v>16485</v>
      </c>
      <c r="D337" s="310">
        <v>16485</v>
      </c>
    </row>
    <row r="338" spans="1:4" ht="30" thickBot="1">
      <c r="A338" s="65" t="s">
        <v>792</v>
      </c>
      <c r="B338" s="66">
        <v>13810.12</v>
      </c>
      <c r="C338" s="66">
        <v>13810.12</v>
      </c>
      <c r="D338" s="310">
        <v>13810.12</v>
      </c>
    </row>
    <row r="339" spans="1:4" ht="15" thickBot="1">
      <c r="A339" s="325" t="s">
        <v>829</v>
      </c>
      <c r="B339" s="326">
        <v>120888.9</v>
      </c>
      <c r="C339" s="326">
        <v>120888.9</v>
      </c>
      <c r="D339" s="328">
        <v>120888.9</v>
      </c>
    </row>
    <row r="342" spans="1:4" ht="15">
      <c r="A342" s="61" t="s">
        <v>794</v>
      </c>
    </row>
    <row r="343" spans="1:4">
      <c r="A343" s="67" t="s">
        <v>810</v>
      </c>
    </row>
    <row r="344" spans="1:4" ht="15" thickBot="1"/>
    <row r="345" spans="1:4" ht="15" thickBot="1">
      <c r="A345" s="451" t="s">
        <v>232</v>
      </c>
      <c r="B345" s="62" t="s">
        <v>226</v>
      </c>
      <c r="C345" s="62" t="s">
        <v>227</v>
      </c>
      <c r="D345" s="62" t="s">
        <v>796</v>
      </c>
    </row>
    <row r="346" spans="1:4">
      <c r="A346" s="452"/>
      <c r="B346" s="322" t="s">
        <v>136</v>
      </c>
      <c r="C346" s="322" t="s">
        <v>230</v>
      </c>
      <c r="D346" s="478" t="s">
        <v>229</v>
      </c>
    </row>
    <row r="347" spans="1:4">
      <c r="A347" s="452"/>
      <c r="B347" s="63" t="s">
        <v>228</v>
      </c>
      <c r="C347" s="63" t="s">
        <v>231</v>
      </c>
      <c r="D347" s="479"/>
    </row>
    <row r="348" spans="1:4">
      <c r="A348" s="452"/>
      <c r="B348" s="323" t="s">
        <v>229</v>
      </c>
      <c r="C348" s="323" t="s">
        <v>229</v>
      </c>
      <c r="D348" s="479"/>
    </row>
    <row r="349" spans="1:4" ht="15" thickBot="1">
      <c r="A349" s="453"/>
      <c r="B349" s="64"/>
      <c r="C349" s="324" t="s">
        <v>797</v>
      </c>
      <c r="D349" s="480"/>
    </row>
    <row r="350" spans="1:4" ht="15" thickBot="1">
      <c r="A350" s="65" t="s">
        <v>550</v>
      </c>
      <c r="B350" s="66">
        <v>247610</v>
      </c>
      <c r="C350" s="66">
        <v>247610</v>
      </c>
      <c r="D350" s="310">
        <v>247610</v>
      </c>
    </row>
    <row r="351" spans="1:4" ht="15" thickBot="1">
      <c r="A351" s="65" t="s">
        <v>600</v>
      </c>
      <c r="B351" s="66">
        <v>357625</v>
      </c>
      <c r="C351" s="66">
        <v>357625</v>
      </c>
      <c r="D351" s="310">
        <v>357625</v>
      </c>
    </row>
    <row r="352" spans="1:4" ht="15" thickBot="1">
      <c r="A352" s="65" t="s">
        <v>601</v>
      </c>
      <c r="B352" s="66">
        <v>111875</v>
      </c>
      <c r="C352" s="66">
        <v>111875</v>
      </c>
      <c r="D352" s="310">
        <v>111875</v>
      </c>
    </row>
    <row r="353" spans="1:4" ht="15" thickBot="1">
      <c r="A353" s="65" t="s">
        <v>783</v>
      </c>
      <c r="B353" s="66">
        <v>810000</v>
      </c>
      <c r="C353" s="66">
        <v>810000</v>
      </c>
      <c r="D353" s="310">
        <v>810000</v>
      </c>
    </row>
    <row r="354" spans="1:4" ht="15" thickBot="1">
      <c r="A354" s="65" t="s">
        <v>602</v>
      </c>
      <c r="B354" s="66">
        <v>62000</v>
      </c>
      <c r="C354" s="66">
        <v>62000</v>
      </c>
      <c r="D354" s="310">
        <v>62000</v>
      </c>
    </row>
    <row r="355" spans="1:4" ht="15" thickBot="1">
      <c r="A355" s="65" t="s">
        <v>603</v>
      </c>
      <c r="B355" s="66">
        <v>17206</v>
      </c>
      <c r="C355" s="66">
        <v>17206</v>
      </c>
      <c r="D355" s="310">
        <v>17206</v>
      </c>
    </row>
    <row r="356" spans="1:4" ht="15" thickBot="1">
      <c r="A356" s="325" t="s">
        <v>829</v>
      </c>
      <c r="B356" s="326">
        <v>1606316</v>
      </c>
      <c r="C356" s="326">
        <v>1606316</v>
      </c>
      <c r="D356" s="328">
        <v>1606316</v>
      </c>
    </row>
    <row r="359" spans="1:4" ht="15">
      <c r="A359" s="61" t="s">
        <v>794</v>
      </c>
    </row>
    <row r="360" spans="1:4">
      <c r="A360" s="67" t="s">
        <v>811</v>
      </c>
    </row>
    <row r="361" spans="1:4" ht="15" thickBot="1"/>
    <row r="362" spans="1:4" ht="15" thickBot="1">
      <c r="A362" s="451" t="s">
        <v>232</v>
      </c>
      <c r="B362" s="62" t="s">
        <v>226</v>
      </c>
      <c r="C362" s="62" t="s">
        <v>227</v>
      </c>
      <c r="D362" s="62" t="s">
        <v>796</v>
      </c>
    </row>
    <row r="363" spans="1:4">
      <c r="A363" s="452"/>
      <c r="B363" s="322" t="s">
        <v>136</v>
      </c>
      <c r="C363" s="322" t="s">
        <v>230</v>
      </c>
      <c r="D363" s="478" t="s">
        <v>229</v>
      </c>
    </row>
    <row r="364" spans="1:4">
      <c r="A364" s="452"/>
      <c r="B364" s="63" t="s">
        <v>228</v>
      </c>
      <c r="C364" s="63" t="s">
        <v>231</v>
      </c>
      <c r="D364" s="479"/>
    </row>
    <row r="365" spans="1:4">
      <c r="A365" s="452"/>
      <c r="B365" s="323" t="s">
        <v>229</v>
      </c>
      <c r="C365" s="323" t="s">
        <v>229</v>
      </c>
      <c r="D365" s="479"/>
    </row>
    <row r="366" spans="1:4" ht="15" thickBot="1">
      <c r="A366" s="453"/>
      <c r="B366" s="64"/>
      <c r="C366" s="324" t="s">
        <v>797</v>
      </c>
      <c r="D366" s="480"/>
    </row>
    <row r="367" spans="1:4" ht="20.25" thickBot="1">
      <c r="A367" s="65" t="s">
        <v>700</v>
      </c>
      <c r="B367" s="66">
        <v>98900</v>
      </c>
      <c r="C367" s="66">
        <v>98900</v>
      </c>
      <c r="D367" s="310">
        <v>98900</v>
      </c>
    </row>
    <row r="368" spans="1:4" ht="15" thickBot="1">
      <c r="A368" s="65" t="s">
        <v>701</v>
      </c>
      <c r="B368" s="66">
        <v>75156</v>
      </c>
      <c r="C368" s="66">
        <v>75156</v>
      </c>
      <c r="D368" s="310">
        <v>75156</v>
      </c>
    </row>
    <row r="369" spans="1:4" ht="15" thickBot="1">
      <c r="A369" s="65" t="s">
        <v>942</v>
      </c>
      <c r="B369" s="66">
        <v>8725</v>
      </c>
      <c r="C369" s="66">
        <v>8725</v>
      </c>
      <c r="D369" s="310">
        <v>8725</v>
      </c>
    </row>
    <row r="370" spans="1:4" ht="20.25" thickBot="1">
      <c r="A370" s="65" t="s">
        <v>702</v>
      </c>
      <c r="B370" s="66">
        <v>104560</v>
      </c>
      <c r="C370" s="66">
        <v>104560</v>
      </c>
      <c r="D370" s="310">
        <v>104560</v>
      </c>
    </row>
    <row r="371" spans="1:4" ht="20.25" thickBot="1">
      <c r="A371" s="65" t="s">
        <v>703</v>
      </c>
      <c r="B371" s="66">
        <v>153068.97</v>
      </c>
      <c r="C371" s="66">
        <v>153068.97</v>
      </c>
      <c r="D371" s="310">
        <v>153068.97</v>
      </c>
    </row>
    <row r="372" spans="1:4" ht="20.25" thickBot="1">
      <c r="A372" s="65" t="s">
        <v>943</v>
      </c>
      <c r="B372" s="66">
        <v>2400</v>
      </c>
      <c r="C372" s="66">
        <v>2400</v>
      </c>
      <c r="D372" s="310">
        <v>2400</v>
      </c>
    </row>
    <row r="373" spans="1:4" ht="15" thickBot="1">
      <c r="A373" s="65" t="s">
        <v>233</v>
      </c>
      <c r="B373" s="66">
        <v>2519928.61</v>
      </c>
      <c r="C373" s="66">
        <v>2519928.61</v>
      </c>
      <c r="D373" s="310">
        <v>2519928.61</v>
      </c>
    </row>
    <row r="374" spans="1:4" ht="20.25" thickBot="1">
      <c r="A374" s="65" t="s">
        <v>399</v>
      </c>
      <c r="B374" s="66">
        <v>1735809.67</v>
      </c>
      <c r="C374" s="66">
        <v>1735809.67</v>
      </c>
      <c r="D374" s="310">
        <v>1735809.67</v>
      </c>
    </row>
    <row r="375" spans="1:4" ht="20.25" thickBot="1">
      <c r="A375" s="65" t="s">
        <v>944</v>
      </c>
      <c r="B375" s="66">
        <v>4800</v>
      </c>
      <c r="C375" s="66">
        <v>4800</v>
      </c>
      <c r="D375" s="310">
        <v>4800</v>
      </c>
    </row>
    <row r="376" spans="1:4" ht="15" thickBot="1">
      <c r="A376" s="65" t="s">
        <v>234</v>
      </c>
      <c r="B376" s="66">
        <v>2691087.24</v>
      </c>
      <c r="C376" s="66">
        <v>2691087.24</v>
      </c>
      <c r="D376" s="310">
        <v>2691087.24</v>
      </c>
    </row>
    <row r="377" spans="1:4" ht="20.25" thickBot="1">
      <c r="A377" s="65" t="s">
        <v>761</v>
      </c>
      <c r="B377" s="66">
        <v>2400</v>
      </c>
      <c r="C377" s="66">
        <v>2400</v>
      </c>
      <c r="D377" s="310">
        <v>2400</v>
      </c>
    </row>
    <row r="378" spans="1:4" ht="15" thickBot="1">
      <c r="A378" s="325" t="s">
        <v>829</v>
      </c>
      <c r="B378" s="326">
        <v>7396835.4900000002</v>
      </c>
      <c r="C378" s="326">
        <v>7396835.4900000002</v>
      </c>
      <c r="D378" s="328">
        <v>7396835.4900000002</v>
      </c>
    </row>
    <row r="381" spans="1:4" ht="15">
      <c r="A381" s="61" t="s">
        <v>794</v>
      </c>
    </row>
    <row r="382" spans="1:4">
      <c r="A382" s="67" t="s">
        <v>812</v>
      </c>
    </row>
    <row r="383" spans="1:4" ht="15" thickBot="1"/>
    <row r="384" spans="1:4" ht="15" thickBot="1">
      <c r="A384" s="451" t="s">
        <v>232</v>
      </c>
      <c r="B384" s="62" t="s">
        <v>226</v>
      </c>
      <c r="C384" s="62" t="s">
        <v>227</v>
      </c>
      <c r="D384" s="62" t="s">
        <v>796</v>
      </c>
    </row>
    <row r="385" spans="1:4">
      <c r="A385" s="452"/>
      <c r="B385" s="322" t="s">
        <v>136</v>
      </c>
      <c r="C385" s="322" t="s">
        <v>230</v>
      </c>
      <c r="D385" s="478" t="s">
        <v>229</v>
      </c>
    </row>
    <row r="386" spans="1:4">
      <c r="A386" s="452"/>
      <c r="B386" s="63" t="s">
        <v>228</v>
      </c>
      <c r="C386" s="63" t="s">
        <v>231</v>
      </c>
      <c r="D386" s="479"/>
    </row>
    <row r="387" spans="1:4">
      <c r="A387" s="452"/>
      <c r="B387" s="323" t="s">
        <v>229</v>
      </c>
      <c r="C387" s="323" t="s">
        <v>229</v>
      </c>
      <c r="D387" s="479"/>
    </row>
    <row r="388" spans="1:4" ht="15" thickBot="1">
      <c r="A388" s="453"/>
      <c r="B388" s="64"/>
      <c r="C388" s="324" t="s">
        <v>797</v>
      </c>
      <c r="D388" s="480"/>
    </row>
    <row r="389" spans="1:4" ht="15" thickBot="1">
      <c r="A389" s="65" t="s">
        <v>220</v>
      </c>
      <c r="B389" s="66">
        <v>83500</v>
      </c>
      <c r="C389" s="309"/>
      <c r="D389" s="309"/>
    </row>
    <row r="390" spans="1:4" ht="15" thickBot="1">
      <c r="A390" s="65" t="s">
        <v>235</v>
      </c>
      <c r="B390" s="66">
        <v>31300</v>
      </c>
      <c r="C390" s="309"/>
      <c r="D390" s="309"/>
    </row>
    <row r="391" spans="1:4" ht="15" thickBot="1">
      <c r="A391" s="65" t="s">
        <v>952</v>
      </c>
      <c r="B391" s="66">
        <v>10000</v>
      </c>
      <c r="C391" s="309"/>
      <c r="D391" s="309"/>
    </row>
    <row r="392" spans="1:4" ht="15" thickBot="1">
      <c r="A392" s="325" t="s">
        <v>829</v>
      </c>
      <c r="B392" s="326">
        <v>124800</v>
      </c>
      <c r="C392" s="327"/>
    </row>
    <row r="395" spans="1:4" ht="15">
      <c r="A395" s="61" t="s">
        <v>794</v>
      </c>
    </row>
    <row r="396" spans="1:4">
      <c r="A396" s="67" t="s">
        <v>813</v>
      </c>
    </row>
    <row r="397" spans="1:4" ht="15" thickBot="1"/>
    <row r="398" spans="1:4" ht="15" thickBot="1">
      <c r="A398" s="451" t="s">
        <v>232</v>
      </c>
      <c r="B398" s="62" t="s">
        <v>226</v>
      </c>
      <c r="C398" s="62" t="s">
        <v>227</v>
      </c>
      <c r="D398" s="62" t="s">
        <v>796</v>
      </c>
    </row>
    <row r="399" spans="1:4">
      <c r="A399" s="452"/>
      <c r="B399" s="322" t="s">
        <v>136</v>
      </c>
      <c r="C399" s="322" t="s">
        <v>230</v>
      </c>
      <c r="D399" s="478" t="s">
        <v>229</v>
      </c>
    </row>
    <row r="400" spans="1:4">
      <c r="A400" s="452"/>
      <c r="B400" s="63" t="s">
        <v>228</v>
      </c>
      <c r="C400" s="63" t="s">
        <v>231</v>
      </c>
      <c r="D400" s="479"/>
    </row>
    <row r="401" spans="1:4">
      <c r="A401" s="452"/>
      <c r="B401" s="323" t="s">
        <v>229</v>
      </c>
      <c r="C401" s="323" t="s">
        <v>229</v>
      </c>
      <c r="D401" s="479"/>
    </row>
    <row r="402" spans="1:4" ht="15" thickBot="1">
      <c r="A402" s="453"/>
      <c r="B402" s="64"/>
      <c r="C402" s="324" t="s">
        <v>797</v>
      </c>
      <c r="D402" s="480"/>
    </row>
    <row r="403" spans="1:4" ht="20.25" thickBot="1">
      <c r="A403" s="65" t="s">
        <v>709</v>
      </c>
      <c r="B403" s="66">
        <v>21000</v>
      </c>
      <c r="C403" s="309"/>
      <c r="D403" s="309"/>
    </row>
    <row r="404" spans="1:4" ht="15" thickBot="1">
      <c r="A404" s="65" t="s">
        <v>954</v>
      </c>
      <c r="B404" s="66">
        <v>221760</v>
      </c>
      <c r="C404" s="309"/>
      <c r="D404" s="309"/>
    </row>
    <row r="405" spans="1:4" ht="15" thickBot="1">
      <c r="A405" s="65" t="s">
        <v>955</v>
      </c>
      <c r="B405" s="66">
        <v>273709.17</v>
      </c>
      <c r="C405" s="66">
        <v>273709.17</v>
      </c>
      <c r="D405" s="310">
        <v>273709.17</v>
      </c>
    </row>
    <row r="406" spans="1:4" ht="15" thickBot="1">
      <c r="A406" s="65" t="s">
        <v>956</v>
      </c>
      <c r="B406" s="66">
        <v>50000</v>
      </c>
      <c r="C406" s="66">
        <v>40000</v>
      </c>
      <c r="D406" s="310">
        <v>40000</v>
      </c>
    </row>
    <row r="407" spans="1:4" ht="15" thickBot="1">
      <c r="A407" s="65" t="s">
        <v>957</v>
      </c>
      <c r="B407" s="66">
        <v>110000</v>
      </c>
      <c r="C407" s="66">
        <v>88000</v>
      </c>
      <c r="D407" s="310">
        <v>88000</v>
      </c>
    </row>
    <row r="408" spans="1:4" ht="15" thickBot="1">
      <c r="A408" s="65" t="s">
        <v>958</v>
      </c>
      <c r="B408" s="66">
        <v>120000</v>
      </c>
      <c r="C408" s="309"/>
      <c r="D408" s="309"/>
    </row>
    <row r="409" spans="1:4" ht="15" thickBot="1">
      <c r="A409" s="65" t="s">
        <v>959</v>
      </c>
      <c r="B409" s="309"/>
      <c r="C409" s="309"/>
      <c r="D409" s="309"/>
    </row>
    <row r="410" spans="1:4" ht="15" thickBot="1">
      <c r="A410" s="65" t="s">
        <v>960</v>
      </c>
      <c r="B410" s="66">
        <v>16000</v>
      </c>
      <c r="C410" s="309"/>
      <c r="D410" s="309"/>
    </row>
    <row r="411" spans="1:4" ht="20.25" thickBot="1">
      <c r="A411" s="65" t="s">
        <v>789</v>
      </c>
      <c r="B411" s="66">
        <v>15000</v>
      </c>
      <c r="C411" s="309"/>
      <c r="D411" s="309"/>
    </row>
    <row r="412" spans="1:4" ht="15" thickBot="1">
      <c r="A412" s="325" t="s">
        <v>829</v>
      </c>
      <c r="B412" s="326">
        <v>827469.17</v>
      </c>
      <c r="C412" s="326">
        <v>401709.17</v>
      </c>
      <c r="D412" s="328">
        <v>401709.17</v>
      </c>
    </row>
    <row r="415" spans="1:4" ht="15">
      <c r="A415" s="61" t="s">
        <v>794</v>
      </c>
    </row>
    <row r="416" spans="1:4">
      <c r="A416" s="67" t="s">
        <v>814</v>
      </c>
    </row>
    <row r="417" spans="1:4" ht="15" thickBot="1"/>
    <row r="418" spans="1:4" ht="15" thickBot="1">
      <c r="A418" s="451" t="s">
        <v>232</v>
      </c>
      <c r="B418" s="62" t="s">
        <v>226</v>
      </c>
      <c r="C418" s="62" t="s">
        <v>227</v>
      </c>
      <c r="D418" s="62" t="s">
        <v>796</v>
      </c>
    </row>
    <row r="419" spans="1:4">
      <c r="A419" s="452"/>
      <c r="B419" s="322" t="s">
        <v>136</v>
      </c>
      <c r="C419" s="322" t="s">
        <v>230</v>
      </c>
      <c r="D419" s="478" t="s">
        <v>229</v>
      </c>
    </row>
    <row r="420" spans="1:4">
      <c r="A420" s="452"/>
      <c r="B420" s="63" t="s">
        <v>228</v>
      </c>
      <c r="C420" s="63" t="s">
        <v>231</v>
      </c>
      <c r="D420" s="479"/>
    </row>
    <row r="421" spans="1:4">
      <c r="A421" s="452"/>
      <c r="B421" s="323" t="s">
        <v>229</v>
      </c>
      <c r="C421" s="323" t="s">
        <v>229</v>
      </c>
      <c r="D421" s="479"/>
    </row>
    <row r="422" spans="1:4" ht="15" thickBot="1">
      <c r="A422" s="453"/>
      <c r="B422" s="64"/>
      <c r="C422" s="324" t="s">
        <v>797</v>
      </c>
      <c r="D422" s="480"/>
    </row>
    <row r="423" spans="1:4" ht="15" thickBot="1">
      <c r="A423" s="65" t="s">
        <v>961</v>
      </c>
      <c r="B423" s="66">
        <v>3571220</v>
      </c>
      <c r="C423" s="66">
        <v>2285580.7999999998</v>
      </c>
      <c r="D423" s="310">
        <v>2285580.7999999998</v>
      </c>
    </row>
    <row r="424" spans="1:4" ht="15" thickBot="1">
      <c r="A424" s="65" t="s">
        <v>962</v>
      </c>
      <c r="B424" s="66">
        <v>140000</v>
      </c>
      <c r="C424" s="66">
        <v>89600</v>
      </c>
      <c r="D424" s="310">
        <v>89600</v>
      </c>
    </row>
    <row r="425" spans="1:4" ht="15" thickBot="1">
      <c r="A425" s="65" t="s">
        <v>784</v>
      </c>
      <c r="B425" s="66">
        <v>66000</v>
      </c>
      <c r="C425" s="309"/>
      <c r="D425" s="309"/>
    </row>
    <row r="426" spans="1:4" ht="15" thickBot="1">
      <c r="A426" s="65" t="s">
        <v>963</v>
      </c>
      <c r="B426" s="66">
        <v>2815000</v>
      </c>
      <c r="C426" s="66">
        <v>1801600</v>
      </c>
      <c r="D426" s="310">
        <v>1801600</v>
      </c>
    </row>
    <row r="427" spans="1:4" ht="15" thickBot="1">
      <c r="A427" s="325" t="s">
        <v>829</v>
      </c>
      <c r="B427" s="326">
        <v>6592220</v>
      </c>
      <c r="C427" s="326">
        <v>4176780.8</v>
      </c>
      <c r="D427" s="328">
        <v>4176780.8</v>
      </c>
    </row>
    <row r="430" spans="1:4" ht="15">
      <c r="A430" s="61" t="s">
        <v>794</v>
      </c>
    </row>
    <row r="431" spans="1:4">
      <c r="A431" s="67" t="s">
        <v>815</v>
      </c>
    </row>
    <row r="432" spans="1:4" ht="15" thickBot="1"/>
    <row r="433" spans="1:4" ht="15" thickBot="1">
      <c r="A433" s="451" t="s">
        <v>232</v>
      </c>
      <c r="B433" s="62" t="s">
        <v>226</v>
      </c>
      <c r="C433" s="62" t="s">
        <v>227</v>
      </c>
      <c r="D433" s="62" t="s">
        <v>796</v>
      </c>
    </row>
    <row r="434" spans="1:4">
      <c r="A434" s="452"/>
      <c r="B434" s="322" t="s">
        <v>136</v>
      </c>
      <c r="C434" s="322" t="s">
        <v>230</v>
      </c>
      <c r="D434" s="478" t="s">
        <v>229</v>
      </c>
    </row>
    <row r="435" spans="1:4">
      <c r="A435" s="452"/>
      <c r="B435" s="63" t="s">
        <v>228</v>
      </c>
      <c r="C435" s="63" t="s">
        <v>231</v>
      </c>
      <c r="D435" s="479"/>
    </row>
    <row r="436" spans="1:4">
      <c r="A436" s="452"/>
      <c r="B436" s="323" t="s">
        <v>229</v>
      </c>
      <c r="C436" s="323" t="s">
        <v>229</v>
      </c>
      <c r="D436" s="479"/>
    </row>
    <row r="437" spans="1:4" ht="15" thickBot="1">
      <c r="A437" s="453"/>
      <c r="B437" s="64"/>
      <c r="C437" s="324" t="s">
        <v>797</v>
      </c>
      <c r="D437" s="480"/>
    </row>
    <row r="438" spans="1:4" ht="20.25" thickBot="1">
      <c r="A438" s="65" t="s">
        <v>964</v>
      </c>
      <c r="B438" s="309"/>
      <c r="C438" s="309"/>
      <c r="D438" s="309"/>
    </row>
    <row r="439" spans="1:4" ht="20.25" thickBot="1">
      <c r="A439" s="65" t="s">
        <v>965</v>
      </c>
      <c r="B439" s="66">
        <v>27381.200000000001</v>
      </c>
      <c r="C439" s="309"/>
      <c r="D439" s="309"/>
    </row>
    <row r="440" spans="1:4" ht="20.25" thickBot="1">
      <c r="A440" s="65" t="s">
        <v>966</v>
      </c>
      <c r="B440" s="66">
        <v>63386</v>
      </c>
      <c r="C440" s="309"/>
      <c r="D440" s="309"/>
    </row>
    <row r="441" spans="1:4" ht="15" thickBot="1">
      <c r="A441" s="65" t="s">
        <v>967</v>
      </c>
      <c r="B441" s="66">
        <v>159950</v>
      </c>
      <c r="C441" s="66">
        <v>115164</v>
      </c>
      <c r="D441" s="310">
        <v>115164</v>
      </c>
    </row>
    <row r="442" spans="1:4" ht="15" thickBot="1">
      <c r="A442" s="65" t="s">
        <v>588</v>
      </c>
      <c r="B442" s="66">
        <v>140500</v>
      </c>
      <c r="C442" s="66">
        <v>89920</v>
      </c>
      <c r="D442" s="310">
        <v>89920</v>
      </c>
    </row>
    <row r="443" spans="1:4" ht="15" thickBot="1">
      <c r="A443" s="325" t="s">
        <v>829</v>
      </c>
      <c r="B443" s="326">
        <v>391217.2</v>
      </c>
      <c r="C443" s="326">
        <v>205084</v>
      </c>
      <c r="D443" s="328">
        <v>205084</v>
      </c>
    </row>
    <row r="446" spans="1:4" ht="15">
      <c r="A446" s="61" t="s">
        <v>794</v>
      </c>
    </row>
    <row r="447" spans="1:4">
      <c r="A447" s="67" t="s">
        <v>968</v>
      </c>
    </row>
    <row r="448" spans="1:4" ht="15" thickBot="1"/>
    <row r="449" spans="1:4" ht="15" thickBot="1">
      <c r="A449" s="451" t="s">
        <v>232</v>
      </c>
      <c r="B449" s="62" t="s">
        <v>226</v>
      </c>
      <c r="C449" s="62" t="s">
        <v>227</v>
      </c>
      <c r="D449" s="62" t="s">
        <v>796</v>
      </c>
    </row>
    <row r="450" spans="1:4">
      <c r="A450" s="452"/>
      <c r="B450" s="322" t="s">
        <v>136</v>
      </c>
      <c r="C450" s="322" t="s">
        <v>230</v>
      </c>
      <c r="D450" s="478" t="s">
        <v>229</v>
      </c>
    </row>
    <row r="451" spans="1:4">
      <c r="A451" s="452"/>
      <c r="B451" s="63" t="s">
        <v>228</v>
      </c>
      <c r="C451" s="63" t="s">
        <v>231</v>
      </c>
      <c r="D451" s="479"/>
    </row>
    <row r="452" spans="1:4">
      <c r="A452" s="452"/>
      <c r="B452" s="323" t="s">
        <v>229</v>
      </c>
      <c r="C452" s="323" t="s">
        <v>229</v>
      </c>
      <c r="D452" s="479"/>
    </row>
    <row r="453" spans="1:4" ht="15" thickBot="1">
      <c r="A453" s="453"/>
      <c r="B453" s="64"/>
      <c r="C453" s="324" t="s">
        <v>797</v>
      </c>
      <c r="D453" s="480"/>
    </row>
    <row r="454" spans="1:4" ht="15" thickBot="1">
      <c r="A454" s="65" t="s">
        <v>694</v>
      </c>
      <c r="B454" s="66">
        <v>1000</v>
      </c>
      <c r="C454" s="309"/>
      <c r="D454" s="309"/>
    </row>
    <row r="455" spans="1:4" ht="15" thickBot="1">
      <c r="A455" s="65" t="s">
        <v>695</v>
      </c>
      <c r="B455" s="66">
        <v>9000</v>
      </c>
      <c r="C455" s="309"/>
      <c r="D455" s="309"/>
    </row>
    <row r="456" spans="1:4" ht="20.25" thickBot="1">
      <c r="A456" s="65" t="s">
        <v>969</v>
      </c>
      <c r="B456" s="309"/>
      <c r="C456" s="309"/>
      <c r="D456" s="309"/>
    </row>
    <row r="457" spans="1:4" ht="15" thickBot="1">
      <c r="A457" s="65" t="s">
        <v>599</v>
      </c>
      <c r="B457" s="309"/>
      <c r="C457" s="309"/>
      <c r="D457" s="309"/>
    </row>
    <row r="458" spans="1:4" ht="15" thickBot="1">
      <c r="A458" s="325" t="s">
        <v>829</v>
      </c>
      <c r="B458" s="326">
        <v>10000</v>
      </c>
      <c r="C458" s="327"/>
      <c r="D458" s="327"/>
    </row>
    <row r="460" spans="1:4">
      <c r="B460" s="331">
        <f>B458+B443+B427+B412+B392+B378+B356+B339+B327+B292+B278+B250+B221+B182+B155+B131+B92+B72+B55+B36+B22</f>
        <v>88602794.599999994</v>
      </c>
      <c r="C460" s="331">
        <f t="shared" ref="C460:D460" si="0">C458+C443+C427+C412+C392+C378+C356+C339+C327+C292+C278+C250+C221+C182+C155+C131+C92+C72+C55+C36+C22</f>
        <v>67165650.670000002</v>
      </c>
      <c r="D460" s="331">
        <f t="shared" si="0"/>
        <v>67126519.020000011</v>
      </c>
    </row>
  </sheetData>
  <mergeCells count="54">
    <mergeCell ref="A433:A437"/>
    <mergeCell ref="D434:D437"/>
    <mergeCell ref="A449:A453"/>
    <mergeCell ref="D450:D453"/>
    <mergeCell ref="A384:A388"/>
    <mergeCell ref="D385:D388"/>
    <mergeCell ref="A398:A402"/>
    <mergeCell ref="D399:D402"/>
    <mergeCell ref="A418:A422"/>
    <mergeCell ref="D419:D422"/>
    <mergeCell ref="A331:A335"/>
    <mergeCell ref="D332:D335"/>
    <mergeCell ref="A345:A349"/>
    <mergeCell ref="D346:D349"/>
    <mergeCell ref="A362:A366"/>
    <mergeCell ref="D363:D366"/>
    <mergeCell ref="A284:A288"/>
    <mergeCell ref="D285:D288"/>
    <mergeCell ref="A300:A304"/>
    <mergeCell ref="D301:D304"/>
    <mergeCell ref="A188:A192"/>
    <mergeCell ref="D189:D192"/>
    <mergeCell ref="A227:A231"/>
    <mergeCell ref="D228:D231"/>
    <mergeCell ref="A256:A260"/>
    <mergeCell ref="D257:D260"/>
    <mergeCell ref="A42:A46"/>
    <mergeCell ref="D43:D46"/>
    <mergeCell ref="A61:A65"/>
    <mergeCell ref="D62:D65"/>
    <mergeCell ref="A4:A8"/>
    <mergeCell ref="D5:D8"/>
    <mergeCell ref="A28:A32"/>
    <mergeCell ref="D29:D32"/>
    <mergeCell ref="A137:A141"/>
    <mergeCell ref="D138:D141"/>
    <mergeCell ref="A161:A165"/>
    <mergeCell ref="D162:D165"/>
    <mergeCell ref="A78:A82"/>
    <mergeCell ref="D79:D82"/>
    <mergeCell ref="A98:A102"/>
    <mergeCell ref="D99:D102"/>
    <mergeCell ref="A327:A328"/>
    <mergeCell ref="B327:B328"/>
    <mergeCell ref="C327:C328"/>
    <mergeCell ref="D327:D328"/>
    <mergeCell ref="A313:A314"/>
    <mergeCell ref="B313:B314"/>
    <mergeCell ref="C313:C314"/>
    <mergeCell ref="D313:D314"/>
    <mergeCell ref="A321:A322"/>
    <mergeCell ref="B321:B322"/>
    <mergeCell ref="C321:C322"/>
    <mergeCell ref="D321:D32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5"/>
  <sheetViews>
    <sheetView topLeftCell="A1469" workbookViewId="0">
      <selection activeCell="K1493" sqref="K1493:K1557"/>
    </sheetView>
  </sheetViews>
  <sheetFormatPr defaultColWidth="8.875" defaultRowHeight="14.25"/>
  <cols>
    <col min="7" max="7" width="20.75" customWidth="1"/>
    <col min="10" max="10" width="19.25" customWidth="1"/>
    <col min="11" max="12" width="12.375" style="59" bestFit="1" customWidth="1"/>
    <col min="13" max="15" width="9.875" style="59" bestFit="1" customWidth="1"/>
    <col min="16" max="16" width="9" style="59" bestFit="1" customWidth="1"/>
  </cols>
  <sheetData>
    <row r="1" spans="1:19">
      <c r="A1" t="s">
        <v>987</v>
      </c>
      <c r="B1" t="s">
        <v>988</v>
      </c>
      <c r="C1" t="s">
        <v>989</v>
      </c>
      <c r="D1" t="s">
        <v>990</v>
      </c>
      <c r="E1" t="s">
        <v>991</v>
      </c>
      <c r="F1" t="s">
        <v>992</v>
      </c>
      <c r="G1" t="s">
        <v>993</v>
      </c>
      <c r="H1" t="s">
        <v>994</v>
      </c>
      <c r="I1" t="s">
        <v>995</v>
      </c>
      <c r="J1" t="s">
        <v>996</v>
      </c>
      <c r="K1" s="59" t="s">
        <v>997</v>
      </c>
      <c r="L1" s="59" t="s">
        <v>998</v>
      </c>
      <c r="M1" s="59" t="s">
        <v>999</v>
      </c>
      <c r="N1" s="59" t="s">
        <v>1000</v>
      </c>
      <c r="O1" s="59" t="s">
        <v>1001</v>
      </c>
      <c r="P1" s="59" t="s">
        <v>1002</v>
      </c>
      <c r="Q1" t="s">
        <v>1003</v>
      </c>
      <c r="R1" t="s">
        <v>1004</v>
      </c>
      <c r="S1" t="s">
        <v>1005</v>
      </c>
    </row>
    <row r="2" spans="1:19">
      <c r="A2">
        <v>2016</v>
      </c>
      <c r="B2" t="s">
        <v>1028</v>
      </c>
      <c r="C2">
        <v>15582</v>
      </c>
      <c r="D2" t="s">
        <v>396</v>
      </c>
      <c r="E2">
        <v>203</v>
      </c>
      <c r="F2" t="s">
        <v>1019</v>
      </c>
      <c r="G2" t="s">
        <v>1020</v>
      </c>
      <c r="H2">
        <v>227</v>
      </c>
      <c r="I2" t="s">
        <v>970</v>
      </c>
      <c r="J2" t="s">
        <v>283</v>
      </c>
      <c r="K2" s="59">
        <v>9000</v>
      </c>
      <c r="L2" s="59">
        <v>9000</v>
      </c>
      <c r="M2" s="59">
        <v>0</v>
      </c>
      <c r="N2" s="59">
        <v>0</v>
      </c>
      <c r="O2" s="59">
        <v>0</v>
      </c>
      <c r="P2" s="59">
        <v>0</v>
      </c>
      <c r="Q2">
        <v>0</v>
      </c>
      <c r="R2">
        <v>0</v>
      </c>
      <c r="S2" t="s">
        <v>1029</v>
      </c>
    </row>
    <row r="3" spans="1:19">
      <c r="A3">
        <v>2059</v>
      </c>
      <c r="B3" t="s">
        <v>1083</v>
      </c>
      <c r="C3">
        <v>11131</v>
      </c>
      <c r="D3" t="s">
        <v>234</v>
      </c>
      <c r="E3">
        <v>224</v>
      </c>
      <c r="F3" t="s">
        <v>1084</v>
      </c>
      <c r="G3" t="s">
        <v>1085</v>
      </c>
      <c r="H3">
        <v>227</v>
      </c>
      <c r="I3" t="s">
        <v>970</v>
      </c>
      <c r="J3" t="s">
        <v>283</v>
      </c>
      <c r="K3" s="59">
        <v>0</v>
      </c>
      <c r="L3" s="59">
        <v>0</v>
      </c>
      <c r="M3" s="59">
        <v>0</v>
      </c>
      <c r="N3" s="59">
        <v>0</v>
      </c>
      <c r="O3" s="59">
        <v>0</v>
      </c>
      <c r="P3" s="59">
        <v>0</v>
      </c>
      <c r="Q3">
        <v>0</v>
      </c>
      <c r="R3">
        <v>0</v>
      </c>
      <c r="S3" t="s">
        <v>1086</v>
      </c>
    </row>
    <row r="4" spans="1:19">
      <c r="A4">
        <v>2082</v>
      </c>
      <c r="B4" t="s">
        <v>546</v>
      </c>
      <c r="C4">
        <v>11131</v>
      </c>
      <c r="D4" t="s">
        <v>234</v>
      </c>
      <c r="E4">
        <v>472</v>
      </c>
      <c r="F4" t="s">
        <v>1110</v>
      </c>
      <c r="G4" t="s">
        <v>1111</v>
      </c>
      <c r="H4">
        <v>227</v>
      </c>
      <c r="I4" t="s">
        <v>970</v>
      </c>
      <c r="J4" t="s">
        <v>283</v>
      </c>
      <c r="K4" s="59">
        <v>36000</v>
      </c>
      <c r="L4" s="59">
        <v>36000</v>
      </c>
      <c r="M4" s="59">
        <v>0</v>
      </c>
      <c r="N4" s="59">
        <v>0</v>
      </c>
      <c r="O4" s="59">
        <v>0</v>
      </c>
      <c r="P4" s="59">
        <v>0</v>
      </c>
      <c r="Q4">
        <v>0</v>
      </c>
      <c r="R4">
        <v>0</v>
      </c>
      <c r="S4" t="s">
        <v>1112</v>
      </c>
    </row>
    <row r="5" spans="1:19">
      <c r="A5">
        <v>4819</v>
      </c>
      <c r="B5" t="s">
        <v>2134</v>
      </c>
      <c r="C5">
        <v>16595</v>
      </c>
      <c r="D5" t="s">
        <v>696</v>
      </c>
      <c r="E5">
        <v>222</v>
      </c>
      <c r="F5" t="s">
        <v>1050</v>
      </c>
      <c r="G5" t="s">
        <v>1051</v>
      </c>
      <c r="H5">
        <v>227</v>
      </c>
      <c r="I5" t="s">
        <v>970</v>
      </c>
      <c r="J5" t="s">
        <v>283</v>
      </c>
      <c r="K5" s="59">
        <v>0</v>
      </c>
      <c r="L5" s="59">
        <v>0</v>
      </c>
      <c r="M5" s="59">
        <v>0</v>
      </c>
      <c r="N5" s="59">
        <v>0</v>
      </c>
      <c r="O5" s="59">
        <v>0</v>
      </c>
      <c r="P5" s="59">
        <v>0</v>
      </c>
      <c r="Q5">
        <v>0</v>
      </c>
      <c r="R5">
        <v>0</v>
      </c>
    </row>
    <row r="6" spans="1:19">
      <c r="A6">
        <v>5183</v>
      </c>
      <c r="B6" t="s">
        <v>545</v>
      </c>
      <c r="C6">
        <v>8761</v>
      </c>
      <c r="D6" t="s">
        <v>399</v>
      </c>
      <c r="E6">
        <v>228</v>
      </c>
      <c r="F6" t="s">
        <v>1194</v>
      </c>
      <c r="G6" t="s">
        <v>1195</v>
      </c>
      <c r="H6">
        <v>227</v>
      </c>
      <c r="I6" t="s">
        <v>970</v>
      </c>
      <c r="J6" t="s">
        <v>283</v>
      </c>
      <c r="K6" s="59">
        <v>70000</v>
      </c>
      <c r="L6" s="59">
        <v>70000</v>
      </c>
      <c r="M6" s="59">
        <v>0</v>
      </c>
      <c r="N6" s="59">
        <v>0</v>
      </c>
      <c r="O6" s="59">
        <v>0</v>
      </c>
      <c r="P6" s="59">
        <v>0</v>
      </c>
      <c r="Q6">
        <v>0</v>
      </c>
      <c r="R6">
        <v>0</v>
      </c>
      <c r="S6" t="s">
        <v>2179</v>
      </c>
    </row>
    <row r="7" spans="1:19">
      <c r="A7">
        <v>5575</v>
      </c>
      <c r="B7" t="s">
        <v>2204</v>
      </c>
      <c r="C7">
        <v>11728</v>
      </c>
      <c r="D7" t="s">
        <v>764</v>
      </c>
      <c r="E7">
        <v>228</v>
      </c>
      <c r="F7" t="s">
        <v>1194</v>
      </c>
      <c r="G7" t="s">
        <v>1195</v>
      </c>
      <c r="H7">
        <v>227</v>
      </c>
      <c r="I7" t="s">
        <v>970</v>
      </c>
      <c r="J7" t="s">
        <v>283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>
        <v>0</v>
      </c>
      <c r="R7">
        <v>0</v>
      </c>
    </row>
    <row r="8" spans="1:19">
      <c r="A8">
        <v>5745</v>
      </c>
      <c r="B8" t="s">
        <v>2217</v>
      </c>
      <c r="C8">
        <v>15107</v>
      </c>
      <c r="D8" t="s">
        <v>919</v>
      </c>
      <c r="E8">
        <v>401</v>
      </c>
      <c r="F8" t="s">
        <v>2026</v>
      </c>
      <c r="G8" t="s">
        <v>2027</v>
      </c>
      <c r="H8">
        <v>227</v>
      </c>
      <c r="I8" t="s">
        <v>970</v>
      </c>
      <c r="J8" t="s">
        <v>283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>
        <v>0</v>
      </c>
      <c r="R8">
        <v>0</v>
      </c>
    </row>
    <row r="9" spans="1:19">
      <c r="A9">
        <v>5746</v>
      </c>
      <c r="B9" t="s">
        <v>2218</v>
      </c>
      <c r="C9">
        <v>15107</v>
      </c>
      <c r="D9" t="s">
        <v>919</v>
      </c>
      <c r="E9">
        <v>324</v>
      </c>
      <c r="F9" t="s">
        <v>2085</v>
      </c>
      <c r="G9" t="s">
        <v>2084</v>
      </c>
      <c r="H9">
        <v>227</v>
      </c>
      <c r="I9" t="s">
        <v>970</v>
      </c>
      <c r="J9" t="s">
        <v>283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>
        <v>0</v>
      </c>
      <c r="R9">
        <v>0</v>
      </c>
    </row>
    <row r="10" spans="1:19">
      <c r="A10">
        <v>9101</v>
      </c>
      <c r="B10" t="s">
        <v>544</v>
      </c>
      <c r="C10">
        <v>12469</v>
      </c>
      <c r="D10" t="s">
        <v>241</v>
      </c>
      <c r="E10">
        <v>322</v>
      </c>
      <c r="F10" t="s">
        <v>2535</v>
      </c>
      <c r="G10" t="s">
        <v>2536</v>
      </c>
      <c r="H10">
        <v>227</v>
      </c>
      <c r="I10" t="s">
        <v>970</v>
      </c>
      <c r="J10" t="s">
        <v>283</v>
      </c>
      <c r="K10" s="59">
        <v>0</v>
      </c>
      <c r="L10" s="59">
        <v>461096.25</v>
      </c>
      <c r="M10" s="59">
        <v>0</v>
      </c>
      <c r="N10" s="59">
        <v>0</v>
      </c>
      <c r="O10" s="59">
        <v>0</v>
      </c>
      <c r="P10" s="59">
        <v>0</v>
      </c>
      <c r="Q10">
        <v>0</v>
      </c>
      <c r="R10">
        <v>0</v>
      </c>
    </row>
    <row r="11" spans="1:19">
      <c r="A11">
        <v>9156</v>
      </c>
      <c r="B11" t="s">
        <v>543</v>
      </c>
      <c r="C11">
        <v>248</v>
      </c>
      <c r="D11" t="s">
        <v>239</v>
      </c>
      <c r="E11">
        <v>401</v>
      </c>
      <c r="F11" t="s">
        <v>2026</v>
      </c>
      <c r="G11" t="s">
        <v>2027</v>
      </c>
      <c r="H11">
        <v>227</v>
      </c>
      <c r="I11" t="s">
        <v>970</v>
      </c>
      <c r="J11" t="s">
        <v>283</v>
      </c>
      <c r="K11" s="59">
        <v>0</v>
      </c>
      <c r="L11" s="59">
        <v>3000000</v>
      </c>
      <c r="M11" s="59">
        <v>0</v>
      </c>
      <c r="N11" s="59">
        <v>0</v>
      </c>
      <c r="O11" s="59">
        <v>0</v>
      </c>
      <c r="P11" s="59">
        <v>0</v>
      </c>
      <c r="Q11">
        <v>0</v>
      </c>
      <c r="R11">
        <v>0</v>
      </c>
    </row>
    <row r="12" spans="1:19">
      <c r="A12">
        <v>9162</v>
      </c>
      <c r="B12" t="s">
        <v>542</v>
      </c>
      <c r="C12">
        <v>248</v>
      </c>
      <c r="D12" t="s">
        <v>239</v>
      </c>
      <c r="E12">
        <v>322</v>
      </c>
      <c r="F12" t="s">
        <v>2535</v>
      </c>
      <c r="G12" t="s">
        <v>2536</v>
      </c>
      <c r="H12">
        <v>227</v>
      </c>
      <c r="I12" t="s">
        <v>970</v>
      </c>
      <c r="J12" t="s">
        <v>283</v>
      </c>
      <c r="K12" s="59">
        <v>0</v>
      </c>
      <c r="L12" s="59">
        <v>80000</v>
      </c>
      <c r="M12" s="59">
        <v>0</v>
      </c>
      <c r="N12" s="59">
        <v>0</v>
      </c>
      <c r="O12" s="59">
        <v>0</v>
      </c>
      <c r="P12" s="59">
        <v>0</v>
      </c>
      <c r="Q12">
        <v>0</v>
      </c>
      <c r="R12">
        <v>0</v>
      </c>
    </row>
    <row r="13" spans="1:19">
      <c r="A13">
        <v>9164</v>
      </c>
      <c r="B13" t="s">
        <v>541</v>
      </c>
      <c r="C13">
        <v>246</v>
      </c>
      <c r="D13" t="s">
        <v>238</v>
      </c>
      <c r="E13">
        <v>322</v>
      </c>
      <c r="F13" t="s">
        <v>2535</v>
      </c>
      <c r="G13" t="s">
        <v>2536</v>
      </c>
      <c r="H13">
        <v>227</v>
      </c>
      <c r="I13" t="s">
        <v>970</v>
      </c>
      <c r="J13" t="s">
        <v>283</v>
      </c>
      <c r="K13" s="59">
        <v>170000</v>
      </c>
      <c r="L13" s="59">
        <v>700000</v>
      </c>
      <c r="M13" s="59">
        <v>0</v>
      </c>
      <c r="N13" s="59">
        <v>0</v>
      </c>
      <c r="O13" s="59">
        <v>170000</v>
      </c>
      <c r="P13" s="59">
        <v>0</v>
      </c>
      <c r="Q13">
        <v>0</v>
      </c>
      <c r="R13">
        <v>0</v>
      </c>
    </row>
    <row r="14" spans="1:19">
      <c r="A14">
        <v>9186</v>
      </c>
      <c r="B14" t="s">
        <v>404</v>
      </c>
      <c r="C14">
        <v>251</v>
      </c>
      <c r="D14" t="s">
        <v>240</v>
      </c>
      <c r="E14">
        <v>401</v>
      </c>
      <c r="F14" t="s">
        <v>2026</v>
      </c>
      <c r="G14" t="s">
        <v>2027</v>
      </c>
      <c r="H14">
        <v>227</v>
      </c>
      <c r="I14" t="s">
        <v>970</v>
      </c>
      <c r="J14" t="s">
        <v>283</v>
      </c>
      <c r="K14" s="59">
        <v>0</v>
      </c>
      <c r="L14" s="59">
        <v>143115.91</v>
      </c>
      <c r="M14" s="59">
        <v>0</v>
      </c>
      <c r="N14" s="59">
        <v>0</v>
      </c>
      <c r="O14" s="59">
        <v>0</v>
      </c>
      <c r="P14" s="59">
        <v>0</v>
      </c>
      <c r="Q14">
        <v>0</v>
      </c>
      <c r="R14">
        <v>0</v>
      </c>
    </row>
    <row r="15" spans="1:19">
      <c r="A15">
        <v>9248</v>
      </c>
      <c r="B15" t="s">
        <v>540</v>
      </c>
      <c r="C15">
        <v>18507</v>
      </c>
      <c r="D15" t="s">
        <v>537</v>
      </c>
      <c r="E15">
        <v>232</v>
      </c>
      <c r="F15" t="s">
        <v>1521</v>
      </c>
      <c r="G15" t="s">
        <v>1522</v>
      </c>
      <c r="H15">
        <v>227</v>
      </c>
      <c r="I15" t="s">
        <v>970</v>
      </c>
      <c r="J15" t="s">
        <v>283</v>
      </c>
      <c r="K15" s="59">
        <v>0</v>
      </c>
      <c r="L15" s="59">
        <v>13000</v>
      </c>
      <c r="M15" s="59">
        <v>0</v>
      </c>
      <c r="N15" s="59">
        <v>0</v>
      </c>
      <c r="O15" s="59">
        <v>0</v>
      </c>
      <c r="P15" s="59">
        <v>0</v>
      </c>
      <c r="Q15">
        <v>0</v>
      </c>
      <c r="R15">
        <v>0</v>
      </c>
      <c r="S15" t="s">
        <v>2566</v>
      </c>
    </row>
    <row r="16" spans="1:19">
      <c r="A16">
        <v>9251</v>
      </c>
      <c r="B16" t="s">
        <v>538</v>
      </c>
      <c r="C16">
        <v>18507</v>
      </c>
      <c r="D16" t="s">
        <v>537</v>
      </c>
      <c r="E16">
        <v>219</v>
      </c>
      <c r="F16" t="s">
        <v>1892</v>
      </c>
      <c r="G16" t="s">
        <v>1893</v>
      </c>
      <c r="H16">
        <v>227</v>
      </c>
      <c r="I16" t="s">
        <v>970</v>
      </c>
      <c r="J16" t="s">
        <v>283</v>
      </c>
      <c r="K16" s="59">
        <v>0</v>
      </c>
      <c r="L16" s="59">
        <v>18000</v>
      </c>
      <c r="M16" s="59">
        <v>0</v>
      </c>
      <c r="N16" s="59">
        <v>0</v>
      </c>
      <c r="O16" s="59">
        <v>0</v>
      </c>
      <c r="P16" s="59">
        <v>0</v>
      </c>
      <c r="Q16">
        <v>0</v>
      </c>
      <c r="R16">
        <v>0</v>
      </c>
      <c r="S16" t="s">
        <v>2567</v>
      </c>
    </row>
    <row r="17" spans="1:19">
      <c r="A17">
        <v>9253</v>
      </c>
      <c r="B17" t="s">
        <v>539</v>
      </c>
      <c r="C17">
        <v>18507</v>
      </c>
      <c r="D17" t="s">
        <v>537</v>
      </c>
      <c r="E17">
        <v>306</v>
      </c>
      <c r="F17" t="s">
        <v>2482</v>
      </c>
      <c r="G17" t="s">
        <v>2483</v>
      </c>
      <c r="H17">
        <v>227</v>
      </c>
      <c r="I17" t="s">
        <v>970</v>
      </c>
      <c r="J17" t="s">
        <v>283</v>
      </c>
      <c r="K17" s="59">
        <v>0</v>
      </c>
      <c r="L17" s="59">
        <v>45000</v>
      </c>
      <c r="M17" s="59">
        <v>0</v>
      </c>
      <c r="N17" s="59">
        <v>0</v>
      </c>
      <c r="O17" s="59">
        <v>0</v>
      </c>
      <c r="P17" s="59">
        <v>0</v>
      </c>
      <c r="Q17">
        <v>0</v>
      </c>
      <c r="R17">
        <v>0</v>
      </c>
      <c r="S17" t="s">
        <v>2568</v>
      </c>
    </row>
    <row r="18" spans="1:19">
      <c r="A18">
        <v>2081</v>
      </c>
      <c r="B18" t="s">
        <v>554</v>
      </c>
      <c r="C18">
        <v>11131</v>
      </c>
      <c r="D18" t="s">
        <v>234</v>
      </c>
      <c r="E18">
        <v>474</v>
      </c>
      <c r="F18" t="s">
        <v>1100</v>
      </c>
      <c r="G18" t="s">
        <v>1101</v>
      </c>
      <c r="H18">
        <v>228</v>
      </c>
      <c r="I18" t="s">
        <v>971</v>
      </c>
      <c r="J18" t="s">
        <v>286</v>
      </c>
      <c r="K18" s="59">
        <v>100000</v>
      </c>
      <c r="L18" s="59">
        <v>100000</v>
      </c>
      <c r="M18" s="59">
        <v>0</v>
      </c>
      <c r="N18" s="59">
        <v>0</v>
      </c>
      <c r="O18" s="59">
        <v>0</v>
      </c>
      <c r="P18" s="59">
        <v>0</v>
      </c>
      <c r="Q18">
        <v>0</v>
      </c>
      <c r="R18">
        <v>0</v>
      </c>
      <c r="S18" t="s">
        <v>1109</v>
      </c>
    </row>
    <row r="19" spans="1:19">
      <c r="A19">
        <v>2099</v>
      </c>
      <c r="B19" t="s">
        <v>297</v>
      </c>
      <c r="C19">
        <v>11132</v>
      </c>
      <c r="D19" t="s">
        <v>233</v>
      </c>
      <c r="E19">
        <v>474</v>
      </c>
      <c r="F19" t="s">
        <v>1100</v>
      </c>
      <c r="G19" t="s">
        <v>1101</v>
      </c>
      <c r="H19">
        <v>228</v>
      </c>
      <c r="I19" t="s">
        <v>971</v>
      </c>
      <c r="J19" t="s">
        <v>286</v>
      </c>
      <c r="K19" s="59">
        <v>11460</v>
      </c>
      <c r="L19" s="59">
        <v>11460</v>
      </c>
      <c r="M19" s="59">
        <v>0</v>
      </c>
      <c r="N19" s="59">
        <v>0</v>
      </c>
      <c r="O19" s="59">
        <v>0</v>
      </c>
      <c r="P19" s="59">
        <v>0</v>
      </c>
      <c r="Q19">
        <v>0</v>
      </c>
      <c r="R19">
        <v>0</v>
      </c>
      <c r="S19" t="s">
        <v>1130</v>
      </c>
    </row>
    <row r="20" spans="1:19">
      <c r="A20">
        <v>2106</v>
      </c>
      <c r="B20" t="s">
        <v>553</v>
      </c>
      <c r="C20">
        <v>11132</v>
      </c>
      <c r="D20" t="s">
        <v>233</v>
      </c>
      <c r="E20">
        <v>345</v>
      </c>
      <c r="F20" t="s">
        <v>1023</v>
      </c>
      <c r="G20" t="s">
        <v>1024</v>
      </c>
      <c r="H20">
        <v>228</v>
      </c>
      <c r="I20" t="s">
        <v>971</v>
      </c>
      <c r="J20" t="s">
        <v>286</v>
      </c>
      <c r="K20" s="59">
        <v>107625</v>
      </c>
      <c r="L20" s="59">
        <v>107625</v>
      </c>
      <c r="M20" s="59">
        <v>107625</v>
      </c>
      <c r="N20" s="59">
        <v>0</v>
      </c>
      <c r="O20" s="59">
        <v>0</v>
      </c>
      <c r="P20" s="59">
        <v>0</v>
      </c>
      <c r="Q20">
        <v>0</v>
      </c>
      <c r="R20">
        <v>0</v>
      </c>
      <c r="S20" t="s">
        <v>1132</v>
      </c>
    </row>
    <row r="21" spans="1:19">
      <c r="A21">
        <v>2111</v>
      </c>
      <c r="B21" t="s">
        <v>552</v>
      </c>
      <c r="C21">
        <v>11132</v>
      </c>
      <c r="D21" t="s">
        <v>233</v>
      </c>
      <c r="E21">
        <v>474</v>
      </c>
      <c r="F21" t="s">
        <v>1100</v>
      </c>
      <c r="G21" t="s">
        <v>1101</v>
      </c>
      <c r="H21">
        <v>228</v>
      </c>
      <c r="I21" t="s">
        <v>971</v>
      </c>
      <c r="J21" t="s">
        <v>286</v>
      </c>
      <c r="K21" s="59">
        <v>900000</v>
      </c>
      <c r="L21" s="59">
        <v>900000</v>
      </c>
      <c r="M21" s="59">
        <v>0</v>
      </c>
      <c r="N21" s="59">
        <v>0</v>
      </c>
      <c r="O21" s="59">
        <v>0</v>
      </c>
      <c r="P21" s="59">
        <v>0</v>
      </c>
      <c r="Q21">
        <v>0</v>
      </c>
      <c r="R21">
        <v>0</v>
      </c>
      <c r="S21" t="s">
        <v>1134</v>
      </c>
    </row>
    <row r="22" spans="1:19">
      <c r="A22">
        <v>2129</v>
      </c>
      <c r="B22" t="s">
        <v>1167</v>
      </c>
      <c r="C22">
        <v>40</v>
      </c>
      <c r="D22" t="s">
        <v>397</v>
      </c>
      <c r="E22">
        <v>474</v>
      </c>
      <c r="F22" t="s">
        <v>1100</v>
      </c>
      <c r="G22" t="s">
        <v>1101</v>
      </c>
      <c r="H22">
        <v>228</v>
      </c>
      <c r="I22" t="s">
        <v>971</v>
      </c>
      <c r="J22" t="s">
        <v>286</v>
      </c>
      <c r="K22" s="59">
        <v>15000</v>
      </c>
      <c r="L22" s="59">
        <v>15000</v>
      </c>
      <c r="M22" s="59">
        <v>0</v>
      </c>
      <c r="N22" s="59">
        <v>0</v>
      </c>
      <c r="O22" s="59">
        <v>0</v>
      </c>
      <c r="P22" s="59">
        <v>0</v>
      </c>
      <c r="Q22">
        <v>0</v>
      </c>
      <c r="R22">
        <v>0</v>
      </c>
      <c r="S22" t="s">
        <v>315</v>
      </c>
    </row>
    <row r="23" spans="1:19">
      <c r="A23">
        <v>2130</v>
      </c>
      <c r="B23" t="s">
        <v>1168</v>
      </c>
      <c r="C23">
        <v>40</v>
      </c>
      <c r="D23" t="s">
        <v>397</v>
      </c>
      <c r="E23">
        <v>474</v>
      </c>
      <c r="F23" t="s">
        <v>1100</v>
      </c>
      <c r="G23" t="s">
        <v>1101</v>
      </c>
      <c r="H23">
        <v>228</v>
      </c>
      <c r="I23" t="s">
        <v>971</v>
      </c>
      <c r="J23" t="s">
        <v>286</v>
      </c>
      <c r="K23" s="59">
        <v>12000</v>
      </c>
      <c r="L23" s="59">
        <v>12000</v>
      </c>
      <c r="M23" s="59">
        <v>0</v>
      </c>
      <c r="N23" s="59">
        <v>0</v>
      </c>
      <c r="O23" s="59">
        <v>0</v>
      </c>
      <c r="P23" s="59">
        <v>0</v>
      </c>
      <c r="Q23">
        <v>0</v>
      </c>
      <c r="R23">
        <v>0</v>
      </c>
      <c r="S23" t="s">
        <v>317</v>
      </c>
    </row>
    <row r="24" spans="1:19">
      <c r="A24">
        <v>2529</v>
      </c>
      <c r="B24" t="s">
        <v>348</v>
      </c>
      <c r="C24">
        <v>8761</v>
      </c>
      <c r="D24" t="s">
        <v>399</v>
      </c>
      <c r="E24">
        <v>345</v>
      </c>
      <c r="F24" t="s">
        <v>1023</v>
      </c>
      <c r="G24" t="s">
        <v>1024</v>
      </c>
      <c r="H24">
        <v>228</v>
      </c>
      <c r="I24" t="s">
        <v>971</v>
      </c>
      <c r="J24" t="s">
        <v>286</v>
      </c>
      <c r="K24" s="59">
        <v>66254.66</v>
      </c>
      <c r="L24" s="59">
        <v>66254.66</v>
      </c>
      <c r="M24" s="59">
        <v>0</v>
      </c>
      <c r="N24" s="59">
        <v>0</v>
      </c>
      <c r="O24" s="59">
        <v>0</v>
      </c>
      <c r="P24" s="59">
        <v>0</v>
      </c>
      <c r="Q24">
        <v>0</v>
      </c>
      <c r="R24">
        <v>0</v>
      </c>
      <c r="S24" t="s">
        <v>1494</v>
      </c>
    </row>
    <row r="25" spans="1:19">
      <c r="A25">
        <v>4821</v>
      </c>
      <c r="B25" t="s">
        <v>2135</v>
      </c>
      <c r="C25">
        <v>16595</v>
      </c>
      <c r="D25" t="s">
        <v>696</v>
      </c>
      <c r="E25">
        <v>228</v>
      </c>
      <c r="F25" t="s">
        <v>1194</v>
      </c>
      <c r="G25" t="s">
        <v>1195</v>
      </c>
      <c r="H25">
        <v>228</v>
      </c>
      <c r="I25" t="s">
        <v>971</v>
      </c>
      <c r="J25" t="s">
        <v>286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>
        <v>0</v>
      </c>
      <c r="R25">
        <v>0</v>
      </c>
    </row>
    <row r="26" spans="1:19">
      <c r="A26">
        <v>5365</v>
      </c>
      <c r="B26" t="s">
        <v>2187</v>
      </c>
      <c r="C26">
        <v>14870</v>
      </c>
      <c r="D26" t="s">
        <v>869</v>
      </c>
      <c r="E26">
        <v>228</v>
      </c>
      <c r="F26" t="s">
        <v>1194</v>
      </c>
      <c r="G26" t="s">
        <v>1195</v>
      </c>
      <c r="H26">
        <v>228</v>
      </c>
      <c r="I26" t="s">
        <v>971</v>
      </c>
      <c r="J26" t="s">
        <v>286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>
        <v>0</v>
      </c>
      <c r="R26">
        <v>0</v>
      </c>
    </row>
    <row r="27" spans="1:19">
      <c r="A27">
        <v>5733</v>
      </c>
      <c r="B27" t="s">
        <v>2210</v>
      </c>
      <c r="C27">
        <v>14882</v>
      </c>
      <c r="D27" t="s">
        <v>882</v>
      </c>
      <c r="E27">
        <v>114</v>
      </c>
      <c r="F27" t="s">
        <v>1799</v>
      </c>
      <c r="G27" t="s">
        <v>14</v>
      </c>
      <c r="H27">
        <v>228</v>
      </c>
      <c r="I27" t="s">
        <v>971</v>
      </c>
      <c r="J27" t="s">
        <v>286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>
        <v>0</v>
      </c>
      <c r="R27">
        <v>0</v>
      </c>
      <c r="S27" s="332">
        <v>0.23</v>
      </c>
    </row>
    <row r="28" spans="1:19">
      <c r="A28">
        <v>5737</v>
      </c>
      <c r="B28" t="s">
        <v>2212</v>
      </c>
      <c r="C28">
        <v>14882</v>
      </c>
      <c r="D28" t="s">
        <v>882</v>
      </c>
      <c r="E28">
        <v>114</v>
      </c>
      <c r="F28" t="s">
        <v>1799</v>
      </c>
      <c r="G28" t="s">
        <v>14</v>
      </c>
      <c r="H28">
        <v>228</v>
      </c>
      <c r="I28" t="s">
        <v>971</v>
      </c>
      <c r="J28" t="s">
        <v>286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>
        <v>0</v>
      </c>
      <c r="R28">
        <v>0</v>
      </c>
    </row>
    <row r="29" spans="1:19">
      <c r="A29">
        <v>5739</v>
      </c>
      <c r="B29" t="s">
        <v>2214</v>
      </c>
      <c r="C29">
        <v>14882</v>
      </c>
      <c r="D29" t="s">
        <v>882</v>
      </c>
      <c r="E29">
        <v>114</v>
      </c>
      <c r="F29" t="s">
        <v>1799</v>
      </c>
      <c r="G29" t="s">
        <v>14</v>
      </c>
      <c r="H29">
        <v>228</v>
      </c>
      <c r="I29" t="s">
        <v>971</v>
      </c>
      <c r="J29" t="s">
        <v>286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>
        <v>0</v>
      </c>
      <c r="R29">
        <v>0</v>
      </c>
      <c r="S29" s="332">
        <v>0.23</v>
      </c>
    </row>
    <row r="30" spans="1:19">
      <c r="A30">
        <v>5790</v>
      </c>
      <c r="B30" t="s">
        <v>1024</v>
      </c>
      <c r="C30">
        <v>14882</v>
      </c>
      <c r="D30" t="s">
        <v>882</v>
      </c>
      <c r="E30">
        <v>345</v>
      </c>
      <c r="F30" t="s">
        <v>1023</v>
      </c>
      <c r="G30" t="s">
        <v>1024</v>
      </c>
      <c r="H30">
        <v>228</v>
      </c>
      <c r="I30" t="s">
        <v>971</v>
      </c>
      <c r="J30" t="s">
        <v>286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>
        <v>0</v>
      </c>
      <c r="R30">
        <v>0</v>
      </c>
    </row>
    <row r="31" spans="1:19">
      <c r="A31">
        <v>5917</v>
      </c>
      <c r="B31" t="s">
        <v>401</v>
      </c>
      <c r="C31">
        <v>17584</v>
      </c>
      <c r="D31" t="s">
        <v>400</v>
      </c>
      <c r="E31">
        <v>345</v>
      </c>
      <c r="F31" t="s">
        <v>1023</v>
      </c>
      <c r="G31" t="s">
        <v>1024</v>
      </c>
      <c r="H31">
        <v>228</v>
      </c>
      <c r="I31" t="s">
        <v>971</v>
      </c>
      <c r="J31" t="s">
        <v>286</v>
      </c>
      <c r="K31" s="59">
        <v>58918</v>
      </c>
      <c r="L31" s="59">
        <v>67059.960000000006</v>
      </c>
      <c r="M31" s="59">
        <v>0</v>
      </c>
      <c r="N31" s="59">
        <v>0</v>
      </c>
      <c r="O31" s="59">
        <v>0</v>
      </c>
      <c r="P31" s="59">
        <v>0</v>
      </c>
      <c r="Q31">
        <v>0</v>
      </c>
      <c r="R31">
        <v>0</v>
      </c>
    </row>
    <row r="32" spans="1:19">
      <c r="A32">
        <v>6494</v>
      </c>
      <c r="B32" t="s">
        <v>2282</v>
      </c>
      <c r="C32">
        <v>16595</v>
      </c>
      <c r="D32" t="s">
        <v>696</v>
      </c>
      <c r="E32">
        <v>345</v>
      </c>
      <c r="F32" t="s">
        <v>1023</v>
      </c>
      <c r="G32" t="s">
        <v>1024</v>
      </c>
      <c r="H32">
        <v>228</v>
      </c>
      <c r="I32" t="s">
        <v>971</v>
      </c>
      <c r="J32" t="s">
        <v>286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>
        <v>0</v>
      </c>
      <c r="R32">
        <v>0</v>
      </c>
    </row>
    <row r="33" spans="1:19">
      <c r="A33">
        <v>7822</v>
      </c>
      <c r="B33" t="s">
        <v>551</v>
      </c>
      <c r="C33">
        <v>8638</v>
      </c>
      <c r="D33" t="s">
        <v>550</v>
      </c>
      <c r="E33">
        <v>436</v>
      </c>
      <c r="F33" t="s">
        <v>2406</v>
      </c>
      <c r="G33" t="s">
        <v>2407</v>
      </c>
      <c r="H33">
        <v>228</v>
      </c>
      <c r="I33" t="s">
        <v>971</v>
      </c>
      <c r="J33" t="s">
        <v>286</v>
      </c>
      <c r="K33" s="59">
        <v>2500</v>
      </c>
      <c r="L33" s="59">
        <v>2500</v>
      </c>
      <c r="M33" s="59">
        <v>0</v>
      </c>
      <c r="N33" s="59">
        <v>0</v>
      </c>
      <c r="O33" s="59">
        <v>0</v>
      </c>
      <c r="P33" s="59">
        <v>0</v>
      </c>
      <c r="Q33">
        <v>0</v>
      </c>
      <c r="R33">
        <v>0</v>
      </c>
    </row>
    <row r="34" spans="1:19">
      <c r="A34">
        <v>8899</v>
      </c>
      <c r="B34" t="s">
        <v>2510</v>
      </c>
      <c r="C34">
        <v>40</v>
      </c>
      <c r="D34" t="s">
        <v>397</v>
      </c>
      <c r="E34">
        <v>345</v>
      </c>
      <c r="F34" t="s">
        <v>1023</v>
      </c>
      <c r="G34" t="s">
        <v>1024</v>
      </c>
      <c r="H34">
        <v>228</v>
      </c>
      <c r="I34" t="s">
        <v>971</v>
      </c>
      <c r="J34" t="s">
        <v>286</v>
      </c>
      <c r="K34" s="59">
        <v>35000</v>
      </c>
      <c r="L34" s="59">
        <v>35000</v>
      </c>
      <c r="M34" s="59">
        <v>0</v>
      </c>
      <c r="N34" s="59">
        <v>0</v>
      </c>
      <c r="O34" s="59">
        <v>0</v>
      </c>
      <c r="P34" s="59">
        <v>0</v>
      </c>
      <c r="Q34">
        <v>0</v>
      </c>
      <c r="R34">
        <v>0</v>
      </c>
    </row>
    <row r="35" spans="1:19">
      <c r="A35">
        <v>9673</v>
      </c>
      <c r="B35" t="s">
        <v>1101</v>
      </c>
      <c r="C35">
        <v>98</v>
      </c>
      <c r="D35" t="s">
        <v>819</v>
      </c>
      <c r="E35">
        <v>474</v>
      </c>
      <c r="F35" t="s">
        <v>1100</v>
      </c>
      <c r="G35" t="s">
        <v>1101</v>
      </c>
      <c r="H35">
        <v>228</v>
      </c>
      <c r="I35" t="s">
        <v>971</v>
      </c>
      <c r="J35" t="s">
        <v>286</v>
      </c>
      <c r="K35" s="59">
        <v>0</v>
      </c>
      <c r="L35" s="59">
        <v>0</v>
      </c>
      <c r="M35" s="59">
        <v>800</v>
      </c>
      <c r="N35" s="59">
        <v>0</v>
      </c>
      <c r="O35" s="59">
        <v>0</v>
      </c>
      <c r="P35" s="59">
        <v>0</v>
      </c>
      <c r="Q35">
        <v>0</v>
      </c>
      <c r="R35">
        <v>800</v>
      </c>
      <c r="S35" t="s">
        <v>2637</v>
      </c>
    </row>
    <row r="36" spans="1:19">
      <c r="A36">
        <v>9676</v>
      </c>
      <c r="B36" t="s">
        <v>1101</v>
      </c>
      <c r="C36">
        <v>189</v>
      </c>
      <c r="D36" t="s">
        <v>896</v>
      </c>
      <c r="E36">
        <v>474</v>
      </c>
      <c r="F36" t="s">
        <v>1100</v>
      </c>
      <c r="G36" t="s">
        <v>1101</v>
      </c>
      <c r="H36">
        <v>228</v>
      </c>
      <c r="I36" t="s">
        <v>971</v>
      </c>
      <c r="J36" t="s">
        <v>286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>
        <v>0</v>
      </c>
      <c r="R36">
        <v>0</v>
      </c>
    </row>
    <row r="37" spans="1:19">
      <c r="A37">
        <v>9677</v>
      </c>
      <c r="B37" t="s">
        <v>1101</v>
      </c>
      <c r="C37">
        <v>189</v>
      </c>
      <c r="D37" t="s">
        <v>896</v>
      </c>
      <c r="E37">
        <v>474</v>
      </c>
      <c r="F37" t="s">
        <v>1100</v>
      </c>
      <c r="G37" t="s">
        <v>1101</v>
      </c>
      <c r="H37">
        <v>228</v>
      </c>
      <c r="I37" t="s">
        <v>971</v>
      </c>
      <c r="J37" t="s">
        <v>286</v>
      </c>
      <c r="K37" s="59">
        <v>0</v>
      </c>
      <c r="L37" s="59">
        <v>0</v>
      </c>
      <c r="M37" s="59">
        <v>2400</v>
      </c>
      <c r="N37" s="59">
        <v>0</v>
      </c>
      <c r="O37" s="59">
        <v>0</v>
      </c>
      <c r="P37" s="59">
        <v>0</v>
      </c>
      <c r="Q37">
        <v>0</v>
      </c>
      <c r="R37">
        <v>2400</v>
      </c>
    </row>
    <row r="38" spans="1:19">
      <c r="A38">
        <v>9679</v>
      </c>
      <c r="B38" t="s">
        <v>1195</v>
      </c>
      <c r="C38">
        <v>14875</v>
      </c>
      <c r="D38" t="s">
        <v>873</v>
      </c>
      <c r="E38">
        <v>228</v>
      </c>
      <c r="F38" t="s">
        <v>1194</v>
      </c>
      <c r="G38" t="s">
        <v>1195</v>
      </c>
      <c r="H38">
        <v>228</v>
      </c>
      <c r="I38" t="s">
        <v>971</v>
      </c>
      <c r="J38" t="s">
        <v>286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>
        <v>500</v>
      </c>
      <c r="R38">
        <v>0</v>
      </c>
      <c r="S38" t="s">
        <v>2640</v>
      </c>
    </row>
    <row r="39" spans="1:19">
      <c r="A39">
        <v>3320</v>
      </c>
      <c r="B39" t="s">
        <v>14</v>
      </c>
      <c r="C39">
        <v>208</v>
      </c>
      <c r="D39" t="s">
        <v>927</v>
      </c>
      <c r="E39">
        <v>114</v>
      </c>
      <c r="F39" t="s">
        <v>1799</v>
      </c>
      <c r="G39" t="s">
        <v>14</v>
      </c>
      <c r="H39">
        <v>217</v>
      </c>
      <c r="I39" t="s">
        <v>379</v>
      </c>
      <c r="J39" t="s">
        <v>14</v>
      </c>
      <c r="K39" s="59">
        <v>1618100.8</v>
      </c>
      <c r="L39" s="59">
        <v>1855914</v>
      </c>
      <c r="M39" s="59">
        <v>0</v>
      </c>
      <c r="N39" s="59">
        <v>0</v>
      </c>
      <c r="O39" s="59">
        <v>0</v>
      </c>
      <c r="P39" s="59">
        <v>0</v>
      </c>
      <c r="Q39">
        <v>0</v>
      </c>
      <c r="R39">
        <v>0</v>
      </c>
      <c r="S39" t="s">
        <v>2628</v>
      </c>
    </row>
    <row r="40" spans="1:19">
      <c r="A40">
        <v>2039</v>
      </c>
      <c r="B40" t="s">
        <v>1049</v>
      </c>
      <c r="C40">
        <v>11131</v>
      </c>
      <c r="D40" t="s">
        <v>234</v>
      </c>
      <c r="E40">
        <v>222</v>
      </c>
      <c r="F40" t="s">
        <v>1050</v>
      </c>
      <c r="G40" t="s">
        <v>1051</v>
      </c>
      <c r="H40">
        <v>122</v>
      </c>
      <c r="I40" t="s">
        <v>264</v>
      </c>
      <c r="J40" t="s">
        <v>265</v>
      </c>
      <c r="K40" s="59">
        <v>18920.18</v>
      </c>
      <c r="L40" s="59">
        <v>18920.18</v>
      </c>
      <c r="M40" s="59">
        <v>0</v>
      </c>
      <c r="N40" s="59">
        <v>0</v>
      </c>
      <c r="O40" s="59">
        <v>0</v>
      </c>
      <c r="P40" s="59">
        <v>0</v>
      </c>
      <c r="Q40">
        <v>0</v>
      </c>
      <c r="R40">
        <v>0</v>
      </c>
      <c r="S40" t="s">
        <v>1052</v>
      </c>
    </row>
    <row r="41" spans="1:19">
      <c r="A41">
        <v>2046</v>
      </c>
      <c r="B41" t="s">
        <v>1063</v>
      </c>
      <c r="C41">
        <v>11131</v>
      </c>
      <c r="D41" t="s">
        <v>234</v>
      </c>
      <c r="E41">
        <v>222</v>
      </c>
      <c r="F41" t="s">
        <v>1050</v>
      </c>
      <c r="G41" t="s">
        <v>1051</v>
      </c>
      <c r="H41">
        <v>122</v>
      </c>
      <c r="I41" t="s">
        <v>264</v>
      </c>
      <c r="J41" t="s">
        <v>265</v>
      </c>
      <c r="K41" s="59">
        <v>3934</v>
      </c>
      <c r="L41" s="59">
        <v>3934</v>
      </c>
      <c r="M41" s="59">
        <v>0</v>
      </c>
      <c r="N41" s="59">
        <v>0</v>
      </c>
      <c r="O41" s="59">
        <v>0</v>
      </c>
      <c r="P41" s="59">
        <v>0</v>
      </c>
      <c r="Q41">
        <v>0</v>
      </c>
      <c r="R41">
        <v>0</v>
      </c>
      <c r="S41" t="s">
        <v>1064</v>
      </c>
    </row>
    <row r="42" spans="1:19">
      <c r="A42">
        <v>2050</v>
      </c>
      <c r="B42" t="s">
        <v>1068</v>
      </c>
      <c r="C42">
        <v>11131</v>
      </c>
      <c r="D42" t="s">
        <v>234</v>
      </c>
      <c r="E42">
        <v>201</v>
      </c>
      <c r="F42" t="s">
        <v>1069</v>
      </c>
      <c r="G42" t="s">
        <v>1070</v>
      </c>
      <c r="H42">
        <v>122</v>
      </c>
      <c r="I42" t="s">
        <v>264</v>
      </c>
      <c r="J42" t="s">
        <v>265</v>
      </c>
      <c r="K42" s="59">
        <v>2160</v>
      </c>
      <c r="L42" s="59">
        <v>2160</v>
      </c>
      <c r="M42" s="59">
        <v>0</v>
      </c>
      <c r="N42" s="59">
        <v>0</v>
      </c>
      <c r="O42" s="59">
        <v>0</v>
      </c>
      <c r="P42" s="59">
        <v>0</v>
      </c>
      <c r="Q42">
        <v>0</v>
      </c>
      <c r="R42">
        <v>0</v>
      </c>
      <c r="S42" t="s">
        <v>1071</v>
      </c>
    </row>
    <row r="43" spans="1:19">
      <c r="A43">
        <v>2062</v>
      </c>
      <c r="B43" t="s">
        <v>1089</v>
      </c>
      <c r="C43">
        <v>11131</v>
      </c>
      <c r="D43" t="s">
        <v>234</v>
      </c>
      <c r="E43">
        <v>201</v>
      </c>
      <c r="F43" t="s">
        <v>1069</v>
      </c>
      <c r="G43" t="s">
        <v>1070</v>
      </c>
      <c r="H43">
        <v>122</v>
      </c>
      <c r="I43" t="s">
        <v>264</v>
      </c>
      <c r="J43" t="s">
        <v>265</v>
      </c>
      <c r="K43" s="59">
        <v>2149.9699999999998</v>
      </c>
      <c r="L43" s="59">
        <v>2149.9699999999998</v>
      </c>
      <c r="M43" s="59">
        <v>0</v>
      </c>
      <c r="N43" s="59">
        <v>0</v>
      </c>
      <c r="O43" s="59">
        <v>0</v>
      </c>
      <c r="P43" s="59">
        <v>0</v>
      </c>
      <c r="Q43">
        <v>0</v>
      </c>
      <c r="R43">
        <v>0</v>
      </c>
      <c r="S43" t="s">
        <v>1090</v>
      </c>
    </row>
    <row r="44" spans="1:19">
      <c r="A44">
        <v>2183</v>
      </c>
      <c r="B44" t="s">
        <v>1233</v>
      </c>
      <c r="C44">
        <v>161</v>
      </c>
      <c r="D44" t="s">
        <v>967</v>
      </c>
      <c r="E44">
        <v>220</v>
      </c>
      <c r="F44" t="s">
        <v>1234</v>
      </c>
      <c r="G44" t="s">
        <v>1235</v>
      </c>
      <c r="H44">
        <v>122</v>
      </c>
      <c r="I44" t="s">
        <v>264</v>
      </c>
      <c r="J44" t="s">
        <v>265</v>
      </c>
      <c r="K44" s="59">
        <v>750</v>
      </c>
      <c r="L44" s="59">
        <v>750</v>
      </c>
      <c r="M44" s="59">
        <v>0</v>
      </c>
      <c r="N44" s="59">
        <v>0</v>
      </c>
      <c r="O44" s="59">
        <v>0</v>
      </c>
      <c r="P44" s="59">
        <v>0</v>
      </c>
      <c r="Q44">
        <v>0</v>
      </c>
      <c r="R44">
        <v>0</v>
      </c>
    </row>
    <row r="45" spans="1:19">
      <c r="A45">
        <v>2223</v>
      </c>
      <c r="B45" t="s">
        <v>1275</v>
      </c>
      <c r="C45">
        <v>343</v>
      </c>
      <c r="D45" t="s">
        <v>673</v>
      </c>
      <c r="E45">
        <v>225</v>
      </c>
      <c r="F45" t="s">
        <v>1276</v>
      </c>
      <c r="G45" t="s">
        <v>1277</v>
      </c>
      <c r="H45">
        <v>122</v>
      </c>
      <c r="I45" t="s">
        <v>264</v>
      </c>
      <c r="J45" t="s">
        <v>265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>
        <v>0</v>
      </c>
      <c r="R45">
        <v>0</v>
      </c>
    </row>
    <row r="46" spans="1:19">
      <c r="A46">
        <v>2225</v>
      </c>
      <c r="B46" t="s">
        <v>1279</v>
      </c>
      <c r="C46">
        <v>343</v>
      </c>
      <c r="D46" t="s">
        <v>673</v>
      </c>
      <c r="E46">
        <v>201</v>
      </c>
      <c r="F46" t="s">
        <v>1069</v>
      </c>
      <c r="G46" t="s">
        <v>1070</v>
      </c>
      <c r="H46">
        <v>122</v>
      </c>
      <c r="I46" t="s">
        <v>264</v>
      </c>
      <c r="J46" t="s">
        <v>265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>
        <v>0</v>
      </c>
      <c r="R46">
        <v>0</v>
      </c>
    </row>
    <row r="47" spans="1:19">
      <c r="A47">
        <v>2227</v>
      </c>
      <c r="B47" t="s">
        <v>1281</v>
      </c>
      <c r="C47">
        <v>343</v>
      </c>
      <c r="D47" t="s">
        <v>673</v>
      </c>
      <c r="E47">
        <v>201</v>
      </c>
      <c r="F47" t="s">
        <v>1069</v>
      </c>
      <c r="G47" t="s">
        <v>1070</v>
      </c>
      <c r="H47">
        <v>122</v>
      </c>
      <c r="I47" t="s">
        <v>264</v>
      </c>
      <c r="J47" t="s">
        <v>265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>
        <v>0</v>
      </c>
      <c r="R47">
        <v>0</v>
      </c>
    </row>
    <row r="48" spans="1:19">
      <c r="A48">
        <v>2228</v>
      </c>
      <c r="B48" t="s">
        <v>1282</v>
      </c>
      <c r="C48">
        <v>343</v>
      </c>
      <c r="D48" t="s">
        <v>673</v>
      </c>
      <c r="E48">
        <v>201</v>
      </c>
      <c r="F48" t="s">
        <v>1069</v>
      </c>
      <c r="G48" t="s">
        <v>1070</v>
      </c>
      <c r="H48">
        <v>122</v>
      </c>
      <c r="I48" t="s">
        <v>264</v>
      </c>
      <c r="J48" t="s">
        <v>265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>
        <v>0</v>
      </c>
      <c r="R48">
        <v>0</v>
      </c>
    </row>
    <row r="49" spans="1:19">
      <c r="A49">
        <v>2230</v>
      </c>
      <c r="B49" t="s">
        <v>1284</v>
      </c>
      <c r="C49">
        <v>343</v>
      </c>
      <c r="D49" t="s">
        <v>673</v>
      </c>
      <c r="E49">
        <v>201</v>
      </c>
      <c r="F49" t="s">
        <v>1069</v>
      </c>
      <c r="G49" t="s">
        <v>1070</v>
      </c>
      <c r="H49">
        <v>122</v>
      </c>
      <c r="I49" t="s">
        <v>264</v>
      </c>
      <c r="J49" t="s">
        <v>265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>
        <v>0</v>
      </c>
      <c r="R49">
        <v>0</v>
      </c>
    </row>
    <row r="50" spans="1:19">
      <c r="A50">
        <v>2231</v>
      </c>
      <c r="B50" t="s">
        <v>1285</v>
      </c>
      <c r="C50">
        <v>343</v>
      </c>
      <c r="D50" t="s">
        <v>673</v>
      </c>
      <c r="E50">
        <v>201</v>
      </c>
      <c r="F50" t="s">
        <v>1069</v>
      </c>
      <c r="G50" t="s">
        <v>1070</v>
      </c>
      <c r="H50">
        <v>122</v>
      </c>
      <c r="I50" t="s">
        <v>264</v>
      </c>
      <c r="J50" t="s">
        <v>265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>
        <v>0</v>
      </c>
      <c r="R50">
        <v>0</v>
      </c>
    </row>
    <row r="51" spans="1:19">
      <c r="A51">
        <v>2234</v>
      </c>
      <c r="B51" t="s">
        <v>1288</v>
      </c>
      <c r="C51">
        <v>343</v>
      </c>
      <c r="D51" t="s">
        <v>673</v>
      </c>
      <c r="E51">
        <v>201</v>
      </c>
      <c r="F51" t="s">
        <v>1069</v>
      </c>
      <c r="G51" t="s">
        <v>1070</v>
      </c>
      <c r="H51">
        <v>122</v>
      </c>
      <c r="I51" t="s">
        <v>264</v>
      </c>
      <c r="J51" t="s">
        <v>265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>
        <v>0</v>
      </c>
      <c r="R51">
        <v>0</v>
      </c>
    </row>
    <row r="52" spans="1:19">
      <c r="A52">
        <v>2236</v>
      </c>
      <c r="B52" t="s">
        <v>1289</v>
      </c>
      <c r="C52">
        <v>343</v>
      </c>
      <c r="D52" t="s">
        <v>673</v>
      </c>
      <c r="E52">
        <v>201</v>
      </c>
      <c r="F52" t="s">
        <v>1069</v>
      </c>
      <c r="G52" t="s">
        <v>1070</v>
      </c>
      <c r="H52">
        <v>122</v>
      </c>
      <c r="I52" t="s">
        <v>264</v>
      </c>
      <c r="J52" t="s">
        <v>265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>
        <v>0</v>
      </c>
      <c r="R52">
        <v>0</v>
      </c>
    </row>
    <row r="53" spans="1:19">
      <c r="A53">
        <v>2238</v>
      </c>
      <c r="B53" t="s">
        <v>1290</v>
      </c>
      <c r="C53">
        <v>343</v>
      </c>
      <c r="D53" t="s">
        <v>673</v>
      </c>
      <c r="E53">
        <v>234</v>
      </c>
      <c r="F53" t="s">
        <v>1291</v>
      </c>
      <c r="G53" t="s">
        <v>1292</v>
      </c>
      <c r="H53">
        <v>122</v>
      </c>
      <c r="I53" t="s">
        <v>264</v>
      </c>
      <c r="J53" t="s">
        <v>265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>
        <v>0</v>
      </c>
      <c r="R53">
        <v>0</v>
      </c>
    </row>
    <row r="54" spans="1:19">
      <c r="A54">
        <v>2239</v>
      </c>
      <c r="B54" t="s">
        <v>1293</v>
      </c>
      <c r="C54">
        <v>343</v>
      </c>
      <c r="D54" t="s">
        <v>673</v>
      </c>
      <c r="E54">
        <v>201</v>
      </c>
      <c r="F54" t="s">
        <v>1069</v>
      </c>
      <c r="G54" t="s">
        <v>1070</v>
      </c>
      <c r="H54">
        <v>122</v>
      </c>
      <c r="I54" t="s">
        <v>264</v>
      </c>
      <c r="J54" t="s">
        <v>265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>
        <v>0</v>
      </c>
      <c r="R54">
        <v>0</v>
      </c>
    </row>
    <row r="55" spans="1:19">
      <c r="A55">
        <v>2242</v>
      </c>
      <c r="B55" t="s">
        <v>1294</v>
      </c>
      <c r="C55">
        <v>9600</v>
      </c>
      <c r="D55" t="s">
        <v>703</v>
      </c>
      <c r="E55">
        <v>201</v>
      </c>
      <c r="F55" t="s">
        <v>1069</v>
      </c>
      <c r="G55" t="s">
        <v>1070</v>
      </c>
      <c r="H55">
        <v>122</v>
      </c>
      <c r="I55" t="s">
        <v>264</v>
      </c>
      <c r="J55" t="s">
        <v>265</v>
      </c>
      <c r="K55" s="59">
        <v>500.97</v>
      </c>
      <c r="L55" s="59">
        <v>500.97</v>
      </c>
      <c r="M55" s="59">
        <v>0</v>
      </c>
      <c r="N55" s="59">
        <v>0</v>
      </c>
      <c r="O55" s="59">
        <v>0</v>
      </c>
      <c r="P55" s="59">
        <v>0</v>
      </c>
      <c r="Q55">
        <v>0</v>
      </c>
      <c r="R55">
        <v>0</v>
      </c>
    </row>
    <row r="56" spans="1:19">
      <c r="A56">
        <v>2254</v>
      </c>
      <c r="B56" t="s">
        <v>1308</v>
      </c>
      <c r="C56">
        <v>9600</v>
      </c>
      <c r="D56" t="s">
        <v>703</v>
      </c>
      <c r="E56">
        <v>223</v>
      </c>
      <c r="F56" t="s">
        <v>1309</v>
      </c>
      <c r="G56" t="s">
        <v>1310</v>
      </c>
      <c r="H56">
        <v>122</v>
      </c>
      <c r="I56" t="s">
        <v>264</v>
      </c>
      <c r="J56" t="s">
        <v>265</v>
      </c>
      <c r="K56" s="59">
        <v>500</v>
      </c>
      <c r="L56" s="59">
        <v>500</v>
      </c>
      <c r="M56" s="59">
        <v>0</v>
      </c>
      <c r="N56" s="59">
        <v>0</v>
      </c>
      <c r="O56" s="59">
        <v>0</v>
      </c>
      <c r="P56" s="59">
        <v>0</v>
      </c>
      <c r="Q56">
        <v>0</v>
      </c>
      <c r="R56">
        <v>0</v>
      </c>
    </row>
    <row r="57" spans="1:19">
      <c r="A57">
        <v>2255</v>
      </c>
      <c r="B57" t="s">
        <v>1311</v>
      </c>
      <c r="C57">
        <v>9600</v>
      </c>
      <c r="D57" t="s">
        <v>703</v>
      </c>
      <c r="E57">
        <v>201</v>
      </c>
      <c r="F57" t="s">
        <v>1069</v>
      </c>
      <c r="G57" t="s">
        <v>1070</v>
      </c>
      <c r="H57">
        <v>122</v>
      </c>
      <c r="I57" t="s">
        <v>264</v>
      </c>
      <c r="J57" t="s">
        <v>265</v>
      </c>
      <c r="K57" s="59">
        <v>200</v>
      </c>
      <c r="L57" s="59">
        <v>200</v>
      </c>
      <c r="M57" s="59">
        <v>0</v>
      </c>
      <c r="N57" s="59">
        <v>0</v>
      </c>
      <c r="O57" s="59">
        <v>0</v>
      </c>
      <c r="P57" s="59">
        <v>0</v>
      </c>
      <c r="Q57">
        <v>0</v>
      </c>
      <c r="R57">
        <v>0</v>
      </c>
    </row>
    <row r="58" spans="1:19">
      <c r="A58">
        <v>2345</v>
      </c>
      <c r="B58" t="s">
        <v>1070</v>
      </c>
      <c r="C58">
        <v>5361</v>
      </c>
      <c r="D58" t="s">
        <v>911</v>
      </c>
      <c r="E58">
        <v>201</v>
      </c>
      <c r="F58" t="s">
        <v>1069</v>
      </c>
      <c r="G58" t="s">
        <v>1070</v>
      </c>
      <c r="H58">
        <v>122</v>
      </c>
      <c r="I58" t="s">
        <v>264</v>
      </c>
      <c r="J58" t="s">
        <v>265</v>
      </c>
      <c r="K58" s="59">
        <v>1000</v>
      </c>
      <c r="L58" s="59">
        <v>1000</v>
      </c>
      <c r="M58" s="59">
        <v>0</v>
      </c>
      <c r="N58" s="59">
        <v>0</v>
      </c>
      <c r="O58" s="59">
        <v>0</v>
      </c>
      <c r="P58" s="59">
        <v>0</v>
      </c>
      <c r="Q58">
        <v>0</v>
      </c>
      <c r="R58">
        <v>0</v>
      </c>
    </row>
    <row r="59" spans="1:19">
      <c r="A59">
        <v>2380</v>
      </c>
      <c r="B59" t="s">
        <v>1364</v>
      </c>
      <c r="C59">
        <v>10478</v>
      </c>
      <c r="D59" t="s">
        <v>700</v>
      </c>
      <c r="E59">
        <v>201</v>
      </c>
      <c r="F59" t="s">
        <v>1069</v>
      </c>
      <c r="G59" t="s">
        <v>1070</v>
      </c>
      <c r="H59">
        <v>122</v>
      </c>
      <c r="I59" t="s">
        <v>264</v>
      </c>
      <c r="J59" t="s">
        <v>265</v>
      </c>
      <c r="K59" s="59">
        <v>0</v>
      </c>
      <c r="L59" s="59">
        <v>0</v>
      </c>
      <c r="M59" s="59">
        <v>1040</v>
      </c>
      <c r="N59" s="59">
        <v>0</v>
      </c>
      <c r="O59" s="59">
        <v>0</v>
      </c>
      <c r="P59" s="59">
        <v>0</v>
      </c>
      <c r="Q59">
        <v>0</v>
      </c>
      <c r="R59">
        <v>1040</v>
      </c>
      <c r="S59" t="s">
        <v>1365</v>
      </c>
    </row>
    <row r="60" spans="1:19">
      <c r="A60">
        <v>2846</v>
      </c>
      <c r="B60" t="s">
        <v>1696</v>
      </c>
      <c r="C60">
        <v>11734</v>
      </c>
      <c r="D60" t="s">
        <v>767</v>
      </c>
      <c r="E60">
        <v>225</v>
      </c>
      <c r="F60" t="s">
        <v>1276</v>
      </c>
      <c r="G60" t="s">
        <v>1277</v>
      </c>
      <c r="H60">
        <v>122</v>
      </c>
      <c r="I60" t="s">
        <v>264</v>
      </c>
      <c r="J60" t="s">
        <v>265</v>
      </c>
      <c r="K60" s="59">
        <v>15000</v>
      </c>
      <c r="L60" s="59">
        <v>15000</v>
      </c>
      <c r="M60" s="59">
        <v>0</v>
      </c>
      <c r="N60" s="59">
        <v>0</v>
      </c>
      <c r="O60" s="59">
        <v>0</v>
      </c>
      <c r="P60" s="59">
        <v>0</v>
      </c>
      <c r="Q60">
        <v>0</v>
      </c>
      <c r="R60">
        <v>0</v>
      </c>
    </row>
    <row r="61" spans="1:19">
      <c r="A61">
        <v>2948</v>
      </c>
      <c r="B61" t="s">
        <v>1735</v>
      </c>
      <c r="C61">
        <v>11732</v>
      </c>
      <c r="D61" t="s">
        <v>768</v>
      </c>
      <c r="E61">
        <v>225</v>
      </c>
      <c r="F61" t="s">
        <v>1276</v>
      </c>
      <c r="G61" t="s">
        <v>1277</v>
      </c>
      <c r="H61">
        <v>122</v>
      </c>
      <c r="I61" t="s">
        <v>264</v>
      </c>
      <c r="J61" t="s">
        <v>265</v>
      </c>
      <c r="K61" s="59">
        <v>15077.5</v>
      </c>
      <c r="L61" s="59">
        <v>15077.5</v>
      </c>
      <c r="M61" s="59">
        <v>0</v>
      </c>
      <c r="N61" s="59">
        <v>0</v>
      </c>
      <c r="O61" s="59">
        <v>0</v>
      </c>
      <c r="P61" s="59">
        <v>5547.4</v>
      </c>
      <c r="Q61">
        <v>0</v>
      </c>
      <c r="R61">
        <v>0</v>
      </c>
    </row>
    <row r="62" spans="1:19">
      <c r="A62">
        <v>2959</v>
      </c>
      <c r="B62" t="s">
        <v>1740</v>
      </c>
      <c r="C62">
        <v>11732</v>
      </c>
      <c r="D62" t="s">
        <v>768</v>
      </c>
      <c r="E62">
        <v>223</v>
      </c>
      <c r="F62" t="s">
        <v>1309</v>
      </c>
      <c r="G62" t="s">
        <v>1310</v>
      </c>
      <c r="H62">
        <v>122</v>
      </c>
      <c r="I62" t="s">
        <v>264</v>
      </c>
      <c r="J62" t="s">
        <v>265</v>
      </c>
      <c r="K62" s="59">
        <v>5000</v>
      </c>
      <c r="L62" s="59">
        <v>5000</v>
      </c>
      <c r="M62" s="59">
        <v>0</v>
      </c>
      <c r="N62" s="59">
        <v>0</v>
      </c>
      <c r="O62" s="59">
        <v>0</v>
      </c>
      <c r="P62" s="59">
        <v>0</v>
      </c>
      <c r="Q62">
        <v>0</v>
      </c>
      <c r="R62">
        <v>0</v>
      </c>
    </row>
    <row r="63" spans="1:19">
      <c r="A63">
        <v>2964</v>
      </c>
      <c r="B63" t="s">
        <v>1741</v>
      </c>
      <c r="C63">
        <v>11732</v>
      </c>
      <c r="D63" t="s">
        <v>768</v>
      </c>
      <c r="E63">
        <v>220</v>
      </c>
      <c r="F63" t="s">
        <v>1234</v>
      </c>
      <c r="G63" t="s">
        <v>1235</v>
      </c>
      <c r="H63">
        <v>122</v>
      </c>
      <c r="I63" t="s">
        <v>264</v>
      </c>
      <c r="J63" t="s">
        <v>265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>
        <v>0</v>
      </c>
      <c r="R63">
        <v>0</v>
      </c>
    </row>
    <row r="64" spans="1:19">
      <c r="A64">
        <v>2965</v>
      </c>
      <c r="B64" t="s">
        <v>1598</v>
      </c>
      <c r="C64">
        <v>11732</v>
      </c>
      <c r="D64" t="s">
        <v>768</v>
      </c>
      <c r="E64">
        <v>226</v>
      </c>
      <c r="F64" t="s">
        <v>1123</v>
      </c>
      <c r="G64" t="s">
        <v>1124</v>
      </c>
      <c r="H64">
        <v>122</v>
      </c>
      <c r="I64" t="s">
        <v>264</v>
      </c>
      <c r="J64" t="s">
        <v>265</v>
      </c>
      <c r="K64" s="59">
        <v>1000</v>
      </c>
      <c r="L64" s="59">
        <v>1000</v>
      </c>
      <c r="M64" s="59">
        <v>0</v>
      </c>
      <c r="N64" s="59">
        <v>0</v>
      </c>
      <c r="O64" s="59">
        <v>0</v>
      </c>
      <c r="P64" s="59">
        <v>0</v>
      </c>
      <c r="Q64">
        <v>0</v>
      </c>
      <c r="R64">
        <v>0</v>
      </c>
    </row>
    <row r="65" spans="1:19">
      <c r="A65">
        <v>3008</v>
      </c>
      <c r="B65" t="s">
        <v>1746</v>
      </c>
      <c r="C65">
        <v>11738</v>
      </c>
      <c r="D65" t="s">
        <v>772</v>
      </c>
      <c r="E65">
        <v>235</v>
      </c>
      <c r="F65" t="s">
        <v>1075</v>
      </c>
      <c r="G65" t="s">
        <v>1076</v>
      </c>
      <c r="H65">
        <v>122</v>
      </c>
      <c r="I65" t="s">
        <v>264</v>
      </c>
      <c r="J65" t="s">
        <v>265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>
        <v>0</v>
      </c>
      <c r="R65">
        <v>0</v>
      </c>
    </row>
    <row r="66" spans="1:19">
      <c r="A66">
        <v>3009</v>
      </c>
      <c r="B66" t="s">
        <v>1747</v>
      </c>
      <c r="C66">
        <v>11738</v>
      </c>
      <c r="D66" t="s">
        <v>772</v>
      </c>
      <c r="E66">
        <v>226</v>
      </c>
      <c r="F66" t="s">
        <v>1123</v>
      </c>
      <c r="G66" t="s">
        <v>1124</v>
      </c>
      <c r="H66">
        <v>122</v>
      </c>
      <c r="I66" t="s">
        <v>264</v>
      </c>
      <c r="J66" t="s">
        <v>265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>
        <v>0</v>
      </c>
      <c r="R66">
        <v>0</v>
      </c>
    </row>
    <row r="67" spans="1:19">
      <c r="A67">
        <v>3028</v>
      </c>
      <c r="B67" t="s">
        <v>1759</v>
      </c>
      <c r="C67">
        <v>11737</v>
      </c>
      <c r="D67" t="s">
        <v>771</v>
      </c>
      <c r="E67">
        <v>201</v>
      </c>
      <c r="F67" t="s">
        <v>1069</v>
      </c>
      <c r="G67" t="s">
        <v>1070</v>
      </c>
      <c r="H67">
        <v>122</v>
      </c>
      <c r="I67" t="s">
        <v>264</v>
      </c>
      <c r="J67" t="s">
        <v>265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>
        <v>0</v>
      </c>
      <c r="R67">
        <v>0</v>
      </c>
      <c r="S67" t="s">
        <v>1760</v>
      </c>
    </row>
    <row r="68" spans="1:19">
      <c r="A68">
        <v>3096</v>
      </c>
      <c r="B68" t="s">
        <v>1771</v>
      </c>
      <c r="C68">
        <v>11730</v>
      </c>
      <c r="D68" t="s">
        <v>939</v>
      </c>
      <c r="E68">
        <v>225</v>
      </c>
      <c r="F68" t="s">
        <v>1276</v>
      </c>
      <c r="G68" t="s">
        <v>1277</v>
      </c>
      <c r="H68">
        <v>122</v>
      </c>
      <c r="I68" t="s">
        <v>264</v>
      </c>
      <c r="J68" t="s">
        <v>265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>
        <v>0</v>
      </c>
      <c r="Q68">
        <v>0</v>
      </c>
      <c r="R68">
        <v>0</v>
      </c>
    </row>
    <row r="69" spans="1:19">
      <c r="A69">
        <v>3342</v>
      </c>
      <c r="B69" t="s">
        <v>1802</v>
      </c>
      <c r="C69">
        <v>7554</v>
      </c>
      <c r="D69" t="s">
        <v>941</v>
      </c>
      <c r="E69">
        <v>225</v>
      </c>
      <c r="F69" t="s">
        <v>1276</v>
      </c>
      <c r="G69" t="s">
        <v>1277</v>
      </c>
      <c r="H69">
        <v>122</v>
      </c>
      <c r="I69" t="s">
        <v>264</v>
      </c>
      <c r="J69" t="s">
        <v>265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Q69">
        <v>0</v>
      </c>
      <c r="R69">
        <v>0</v>
      </c>
    </row>
    <row r="70" spans="1:19">
      <c r="A70">
        <v>3421</v>
      </c>
      <c r="B70" t="s">
        <v>1051</v>
      </c>
      <c r="C70">
        <v>14055</v>
      </c>
      <c r="D70" t="s">
        <v>599</v>
      </c>
      <c r="E70">
        <v>201</v>
      </c>
      <c r="F70" t="s">
        <v>1069</v>
      </c>
      <c r="G70" t="s">
        <v>1070</v>
      </c>
      <c r="H70">
        <v>122</v>
      </c>
      <c r="I70" t="s">
        <v>264</v>
      </c>
      <c r="J70" t="s">
        <v>265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>
        <v>0</v>
      </c>
      <c r="R70">
        <v>0</v>
      </c>
    </row>
    <row r="71" spans="1:19">
      <c r="A71">
        <v>3425</v>
      </c>
      <c r="B71" t="s">
        <v>1085</v>
      </c>
      <c r="C71">
        <v>14055</v>
      </c>
      <c r="D71" t="s">
        <v>599</v>
      </c>
      <c r="E71">
        <v>224</v>
      </c>
      <c r="F71" t="s">
        <v>1084</v>
      </c>
      <c r="G71" t="s">
        <v>1085</v>
      </c>
      <c r="H71">
        <v>122</v>
      </c>
      <c r="I71" t="s">
        <v>264</v>
      </c>
      <c r="J71" t="s">
        <v>265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>
        <v>0</v>
      </c>
      <c r="R71">
        <v>0</v>
      </c>
    </row>
    <row r="72" spans="1:19">
      <c r="A72">
        <v>3449</v>
      </c>
      <c r="B72" t="s">
        <v>1815</v>
      </c>
      <c r="C72">
        <v>11731</v>
      </c>
      <c r="D72" t="s">
        <v>766</v>
      </c>
      <c r="E72">
        <v>225</v>
      </c>
      <c r="F72" t="s">
        <v>1276</v>
      </c>
      <c r="G72" t="s">
        <v>1277</v>
      </c>
      <c r="H72">
        <v>122</v>
      </c>
      <c r="I72" t="s">
        <v>264</v>
      </c>
      <c r="J72" t="s">
        <v>265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>
        <v>0</v>
      </c>
      <c r="R72">
        <v>0</v>
      </c>
    </row>
    <row r="73" spans="1:19">
      <c r="A73">
        <v>3509</v>
      </c>
      <c r="B73" t="s">
        <v>1833</v>
      </c>
      <c r="C73">
        <v>296</v>
      </c>
      <c r="D73" t="s">
        <v>925</v>
      </c>
      <c r="E73">
        <v>223</v>
      </c>
      <c r="F73" t="s">
        <v>1309</v>
      </c>
      <c r="G73" t="s">
        <v>1310</v>
      </c>
      <c r="H73">
        <v>122</v>
      </c>
      <c r="I73" t="s">
        <v>264</v>
      </c>
      <c r="J73" t="s">
        <v>265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>
        <v>0</v>
      </c>
      <c r="R73">
        <v>0</v>
      </c>
    </row>
    <row r="74" spans="1:19">
      <c r="A74">
        <v>3510</v>
      </c>
      <c r="B74" t="s">
        <v>1834</v>
      </c>
      <c r="C74">
        <v>296</v>
      </c>
      <c r="D74" t="s">
        <v>925</v>
      </c>
      <c r="E74">
        <v>226</v>
      </c>
      <c r="F74" t="s">
        <v>1123</v>
      </c>
      <c r="G74" t="s">
        <v>1124</v>
      </c>
      <c r="H74">
        <v>122</v>
      </c>
      <c r="I74" t="s">
        <v>264</v>
      </c>
      <c r="J74" t="s">
        <v>265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>
        <v>0</v>
      </c>
      <c r="R74">
        <v>0</v>
      </c>
    </row>
    <row r="75" spans="1:19">
      <c r="A75">
        <v>3511</v>
      </c>
      <c r="B75" t="s">
        <v>1835</v>
      </c>
      <c r="C75">
        <v>296</v>
      </c>
      <c r="D75" t="s">
        <v>925</v>
      </c>
      <c r="E75">
        <v>227</v>
      </c>
      <c r="F75" t="s">
        <v>1836</v>
      </c>
      <c r="G75" t="s">
        <v>1837</v>
      </c>
      <c r="H75">
        <v>122</v>
      </c>
      <c r="I75" t="s">
        <v>264</v>
      </c>
      <c r="J75" t="s">
        <v>265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>
        <v>0</v>
      </c>
      <c r="R75">
        <v>0</v>
      </c>
    </row>
    <row r="76" spans="1:19">
      <c r="A76">
        <v>3512</v>
      </c>
      <c r="B76" t="s">
        <v>1838</v>
      </c>
      <c r="C76">
        <v>296</v>
      </c>
      <c r="D76" t="s">
        <v>925</v>
      </c>
      <c r="E76">
        <v>223</v>
      </c>
      <c r="F76" t="s">
        <v>1309</v>
      </c>
      <c r="G76" t="s">
        <v>1310</v>
      </c>
      <c r="H76">
        <v>122</v>
      </c>
      <c r="I76" t="s">
        <v>264</v>
      </c>
      <c r="J76" t="s">
        <v>265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>
        <v>0</v>
      </c>
      <c r="R76">
        <v>0</v>
      </c>
    </row>
    <row r="77" spans="1:19">
      <c r="A77">
        <v>3513</v>
      </c>
      <c r="B77" t="s">
        <v>1839</v>
      </c>
      <c r="C77">
        <v>296</v>
      </c>
      <c r="D77" t="s">
        <v>925</v>
      </c>
      <c r="E77">
        <v>227</v>
      </c>
      <c r="F77" t="s">
        <v>1836</v>
      </c>
      <c r="G77" t="s">
        <v>1837</v>
      </c>
      <c r="H77">
        <v>122</v>
      </c>
      <c r="I77" t="s">
        <v>264</v>
      </c>
      <c r="J77" t="s">
        <v>265</v>
      </c>
      <c r="K77" s="59">
        <v>5000</v>
      </c>
      <c r="L77" s="59">
        <v>5000</v>
      </c>
      <c r="M77" s="59">
        <v>0</v>
      </c>
      <c r="N77" s="59">
        <v>0</v>
      </c>
      <c r="O77" s="59">
        <v>0</v>
      </c>
      <c r="P77" s="59">
        <v>0</v>
      </c>
      <c r="Q77">
        <v>0</v>
      </c>
      <c r="R77">
        <v>0</v>
      </c>
    </row>
    <row r="78" spans="1:19">
      <c r="A78">
        <v>3515</v>
      </c>
      <c r="B78" t="s">
        <v>1841</v>
      </c>
      <c r="C78">
        <v>296</v>
      </c>
      <c r="D78" t="s">
        <v>925</v>
      </c>
      <c r="E78">
        <v>222</v>
      </c>
      <c r="F78" t="s">
        <v>1050</v>
      </c>
      <c r="G78" t="s">
        <v>1051</v>
      </c>
      <c r="H78">
        <v>122</v>
      </c>
      <c r="I78" t="s">
        <v>264</v>
      </c>
      <c r="J78" t="s">
        <v>265</v>
      </c>
      <c r="K78" s="59">
        <v>0</v>
      </c>
      <c r="L78" s="59">
        <v>0</v>
      </c>
      <c r="M78" s="59">
        <v>0</v>
      </c>
      <c r="N78" s="59">
        <v>0</v>
      </c>
      <c r="O78" s="59">
        <v>0</v>
      </c>
      <c r="P78" s="59">
        <v>0</v>
      </c>
      <c r="Q78">
        <v>0</v>
      </c>
      <c r="R78">
        <v>0</v>
      </c>
    </row>
    <row r="79" spans="1:19">
      <c r="A79">
        <v>3516</v>
      </c>
      <c r="B79" t="s">
        <v>1842</v>
      </c>
      <c r="C79">
        <v>296</v>
      </c>
      <c r="D79" t="s">
        <v>925</v>
      </c>
      <c r="E79">
        <v>227</v>
      </c>
      <c r="F79" t="s">
        <v>1836</v>
      </c>
      <c r="G79" t="s">
        <v>1837</v>
      </c>
      <c r="H79">
        <v>122</v>
      </c>
      <c r="I79" t="s">
        <v>264</v>
      </c>
      <c r="J79" t="s">
        <v>265</v>
      </c>
      <c r="K79" s="59">
        <v>0</v>
      </c>
      <c r="L79" s="59">
        <v>0</v>
      </c>
      <c r="M79" s="59">
        <v>0</v>
      </c>
      <c r="N79" s="59">
        <v>0</v>
      </c>
      <c r="O79" s="59">
        <v>0</v>
      </c>
      <c r="P79" s="59">
        <v>0</v>
      </c>
      <c r="Q79">
        <v>0</v>
      </c>
      <c r="R79">
        <v>0</v>
      </c>
    </row>
    <row r="80" spans="1:19">
      <c r="A80">
        <v>3517</v>
      </c>
      <c r="B80" t="s">
        <v>1843</v>
      </c>
      <c r="C80">
        <v>296</v>
      </c>
      <c r="D80" t="s">
        <v>925</v>
      </c>
      <c r="E80">
        <v>216</v>
      </c>
      <c r="F80" t="s">
        <v>1543</v>
      </c>
      <c r="G80" t="s">
        <v>1544</v>
      </c>
      <c r="H80">
        <v>122</v>
      </c>
      <c r="I80" t="s">
        <v>264</v>
      </c>
      <c r="J80" t="s">
        <v>265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0</v>
      </c>
      <c r="Q80">
        <v>0</v>
      </c>
      <c r="R80">
        <v>0</v>
      </c>
    </row>
    <row r="81" spans="1:18">
      <c r="A81">
        <v>3522</v>
      </c>
      <c r="B81" t="s">
        <v>1844</v>
      </c>
      <c r="C81">
        <v>15963</v>
      </c>
      <c r="D81" t="s">
        <v>773</v>
      </c>
      <c r="E81">
        <v>225</v>
      </c>
      <c r="F81" t="s">
        <v>1276</v>
      </c>
      <c r="G81" t="s">
        <v>1277</v>
      </c>
      <c r="H81">
        <v>122</v>
      </c>
      <c r="I81" t="s">
        <v>264</v>
      </c>
      <c r="J81" t="s">
        <v>265</v>
      </c>
      <c r="K81" s="59">
        <v>6750</v>
      </c>
      <c r="L81" s="59">
        <v>6750</v>
      </c>
      <c r="M81" s="59">
        <v>0</v>
      </c>
      <c r="N81" s="59">
        <v>0</v>
      </c>
      <c r="O81" s="59">
        <v>0</v>
      </c>
      <c r="P81" s="59">
        <v>0</v>
      </c>
      <c r="Q81">
        <v>0</v>
      </c>
      <c r="R81">
        <v>0</v>
      </c>
    </row>
    <row r="82" spans="1:18">
      <c r="A82">
        <v>3523</v>
      </c>
      <c r="B82" t="s">
        <v>1845</v>
      </c>
      <c r="C82">
        <v>15963</v>
      </c>
      <c r="D82" t="s">
        <v>773</v>
      </c>
      <c r="E82">
        <v>223</v>
      </c>
      <c r="F82" t="s">
        <v>1309</v>
      </c>
      <c r="G82" t="s">
        <v>1310</v>
      </c>
      <c r="H82">
        <v>122</v>
      </c>
      <c r="I82" t="s">
        <v>264</v>
      </c>
      <c r="J82" t="s">
        <v>265</v>
      </c>
      <c r="K82" s="59">
        <v>500</v>
      </c>
      <c r="L82" s="59">
        <v>500</v>
      </c>
      <c r="M82" s="59">
        <v>0</v>
      </c>
      <c r="N82" s="59">
        <v>0</v>
      </c>
      <c r="O82" s="59">
        <v>0</v>
      </c>
      <c r="P82" s="59">
        <v>0</v>
      </c>
      <c r="Q82">
        <v>0</v>
      </c>
      <c r="R82">
        <v>0</v>
      </c>
    </row>
    <row r="83" spans="1:18">
      <c r="A83">
        <v>3799</v>
      </c>
      <c r="B83" t="s">
        <v>1934</v>
      </c>
      <c r="C83">
        <v>100</v>
      </c>
      <c r="D83" t="s">
        <v>848</v>
      </c>
      <c r="E83">
        <v>227</v>
      </c>
      <c r="F83" t="s">
        <v>1836</v>
      </c>
      <c r="G83" t="s">
        <v>1837</v>
      </c>
      <c r="H83">
        <v>122</v>
      </c>
      <c r="I83" t="s">
        <v>264</v>
      </c>
      <c r="J83" t="s">
        <v>265</v>
      </c>
      <c r="K83" s="59">
        <v>0</v>
      </c>
      <c r="L83" s="59">
        <v>0</v>
      </c>
      <c r="M83" s="59">
        <v>0</v>
      </c>
      <c r="N83" s="59">
        <v>0</v>
      </c>
      <c r="O83" s="59">
        <v>0</v>
      </c>
      <c r="P83" s="59">
        <v>0</v>
      </c>
      <c r="Q83">
        <v>0</v>
      </c>
      <c r="R83">
        <v>0</v>
      </c>
    </row>
    <row r="84" spans="1:18">
      <c r="A84">
        <v>3950</v>
      </c>
      <c r="B84" t="s">
        <v>1976</v>
      </c>
      <c r="C84">
        <v>168</v>
      </c>
      <c r="D84" t="s">
        <v>841</v>
      </c>
      <c r="E84">
        <v>224</v>
      </c>
      <c r="F84" t="s">
        <v>1084</v>
      </c>
      <c r="G84" t="s">
        <v>1085</v>
      </c>
      <c r="H84">
        <v>122</v>
      </c>
      <c r="I84" t="s">
        <v>264</v>
      </c>
      <c r="J84" t="s">
        <v>265</v>
      </c>
      <c r="K84" s="59">
        <v>200</v>
      </c>
      <c r="L84" s="59">
        <v>200</v>
      </c>
      <c r="M84" s="59">
        <v>0</v>
      </c>
      <c r="N84" s="59">
        <v>0</v>
      </c>
      <c r="O84" s="59">
        <v>0</v>
      </c>
      <c r="P84" s="59">
        <v>0</v>
      </c>
      <c r="Q84">
        <v>0</v>
      </c>
      <c r="R84">
        <v>0</v>
      </c>
    </row>
    <row r="85" spans="1:18">
      <c r="A85">
        <v>4002</v>
      </c>
      <c r="B85" t="s">
        <v>1996</v>
      </c>
      <c r="C85">
        <v>14869</v>
      </c>
      <c r="D85" t="s">
        <v>867</v>
      </c>
      <c r="E85">
        <v>225</v>
      </c>
      <c r="F85" t="s">
        <v>1276</v>
      </c>
      <c r="G85" t="s">
        <v>1277</v>
      </c>
      <c r="H85">
        <v>122</v>
      </c>
      <c r="I85" t="s">
        <v>264</v>
      </c>
      <c r="J85" t="s">
        <v>265</v>
      </c>
      <c r="K85" s="59">
        <v>200</v>
      </c>
      <c r="L85" s="59">
        <v>200</v>
      </c>
      <c r="M85" s="59">
        <v>0</v>
      </c>
      <c r="N85" s="59">
        <v>0</v>
      </c>
      <c r="O85" s="59">
        <v>0</v>
      </c>
      <c r="P85" s="59">
        <v>0</v>
      </c>
      <c r="Q85">
        <v>0</v>
      </c>
      <c r="R85">
        <v>0</v>
      </c>
    </row>
    <row r="86" spans="1:18">
      <c r="A86">
        <v>4064</v>
      </c>
      <c r="B86" t="s">
        <v>2008</v>
      </c>
      <c r="C86">
        <v>14889</v>
      </c>
      <c r="D86" t="s">
        <v>894</v>
      </c>
      <c r="E86">
        <v>225</v>
      </c>
      <c r="F86" t="s">
        <v>1276</v>
      </c>
      <c r="G86" t="s">
        <v>1277</v>
      </c>
      <c r="H86">
        <v>122</v>
      </c>
      <c r="I86" t="s">
        <v>264</v>
      </c>
      <c r="J86" t="s">
        <v>265</v>
      </c>
      <c r="K86" s="59">
        <v>1000</v>
      </c>
      <c r="L86" s="59">
        <v>1000</v>
      </c>
      <c r="M86" s="59">
        <v>0</v>
      </c>
      <c r="N86" s="59">
        <v>0</v>
      </c>
      <c r="O86" s="59">
        <v>0</v>
      </c>
      <c r="P86" s="59">
        <v>0</v>
      </c>
      <c r="Q86">
        <v>0</v>
      </c>
      <c r="R86">
        <v>0</v>
      </c>
    </row>
    <row r="87" spans="1:18">
      <c r="A87">
        <v>4067</v>
      </c>
      <c r="B87" t="s">
        <v>2009</v>
      </c>
      <c r="C87">
        <v>14889</v>
      </c>
      <c r="D87" t="s">
        <v>894</v>
      </c>
      <c r="E87">
        <v>227</v>
      </c>
      <c r="F87" t="s">
        <v>1836</v>
      </c>
      <c r="G87" t="s">
        <v>1837</v>
      </c>
      <c r="H87">
        <v>122</v>
      </c>
      <c r="I87" t="s">
        <v>264</v>
      </c>
      <c r="J87" t="s">
        <v>265</v>
      </c>
      <c r="K87" s="59">
        <v>9000</v>
      </c>
      <c r="L87" s="59">
        <v>9000</v>
      </c>
      <c r="M87" s="59">
        <v>0</v>
      </c>
      <c r="N87" s="59">
        <v>0</v>
      </c>
      <c r="O87" s="59">
        <v>0</v>
      </c>
      <c r="P87" s="59">
        <v>0</v>
      </c>
      <c r="Q87">
        <v>0</v>
      </c>
      <c r="R87">
        <v>0</v>
      </c>
    </row>
    <row r="88" spans="1:18">
      <c r="A88">
        <v>4071</v>
      </c>
      <c r="B88" t="s">
        <v>2012</v>
      </c>
      <c r="C88">
        <v>14889</v>
      </c>
      <c r="D88" t="s">
        <v>894</v>
      </c>
      <c r="E88">
        <v>216</v>
      </c>
      <c r="F88" t="s">
        <v>1543</v>
      </c>
      <c r="G88" t="s">
        <v>1544</v>
      </c>
      <c r="H88">
        <v>122</v>
      </c>
      <c r="I88" t="s">
        <v>264</v>
      </c>
      <c r="J88" t="s">
        <v>265</v>
      </c>
      <c r="K88" s="59">
        <v>500</v>
      </c>
      <c r="L88" s="59">
        <v>500</v>
      </c>
      <c r="M88" s="59">
        <v>0</v>
      </c>
      <c r="N88" s="59">
        <v>0</v>
      </c>
      <c r="O88" s="59">
        <v>0</v>
      </c>
      <c r="P88" s="59">
        <v>0</v>
      </c>
      <c r="Q88">
        <v>0</v>
      </c>
      <c r="R88">
        <v>0</v>
      </c>
    </row>
    <row r="89" spans="1:18">
      <c r="A89">
        <v>4162</v>
      </c>
      <c r="B89" t="s">
        <v>2035</v>
      </c>
      <c r="C89">
        <v>14871</v>
      </c>
      <c r="D89" t="s">
        <v>870</v>
      </c>
      <c r="E89">
        <v>229</v>
      </c>
      <c r="F89" t="s">
        <v>1874</v>
      </c>
      <c r="G89" t="s">
        <v>1875</v>
      </c>
      <c r="H89">
        <v>122</v>
      </c>
      <c r="I89" t="s">
        <v>264</v>
      </c>
      <c r="J89" t="s">
        <v>265</v>
      </c>
      <c r="K89" s="59">
        <v>600</v>
      </c>
      <c r="L89" s="59">
        <v>600</v>
      </c>
      <c r="M89" s="59">
        <v>0</v>
      </c>
      <c r="N89" s="59">
        <v>0</v>
      </c>
      <c r="O89" s="59">
        <v>0</v>
      </c>
      <c r="P89" s="59">
        <v>0</v>
      </c>
      <c r="Q89">
        <v>0</v>
      </c>
      <c r="R89">
        <v>0</v>
      </c>
    </row>
    <row r="90" spans="1:18">
      <c r="A90">
        <v>4170</v>
      </c>
      <c r="B90" t="s">
        <v>2037</v>
      </c>
      <c r="C90">
        <v>14865</v>
      </c>
      <c r="D90" t="s">
        <v>868</v>
      </c>
      <c r="E90">
        <v>229</v>
      </c>
      <c r="F90" t="s">
        <v>1874</v>
      </c>
      <c r="G90" t="s">
        <v>1875</v>
      </c>
      <c r="H90">
        <v>122</v>
      </c>
      <c r="I90" t="s">
        <v>264</v>
      </c>
      <c r="J90" t="s">
        <v>265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>
        <v>0</v>
      </c>
      <c r="R90">
        <v>0</v>
      </c>
    </row>
    <row r="91" spans="1:18">
      <c r="A91">
        <v>4178</v>
      </c>
      <c r="B91" t="s">
        <v>2041</v>
      </c>
      <c r="C91">
        <v>14865</v>
      </c>
      <c r="D91" t="s">
        <v>868</v>
      </c>
      <c r="E91">
        <v>223</v>
      </c>
      <c r="F91" t="s">
        <v>1309</v>
      </c>
      <c r="G91" t="s">
        <v>1310</v>
      </c>
      <c r="H91">
        <v>122</v>
      </c>
      <c r="I91" t="s">
        <v>264</v>
      </c>
      <c r="J91" t="s">
        <v>265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>
        <v>0</v>
      </c>
      <c r="R91">
        <v>0</v>
      </c>
    </row>
    <row r="92" spans="1:18">
      <c r="A92">
        <v>4232</v>
      </c>
      <c r="B92" t="s">
        <v>2046</v>
      </c>
      <c r="C92">
        <v>14880</v>
      </c>
      <c r="D92" t="s">
        <v>878</v>
      </c>
      <c r="E92">
        <v>201</v>
      </c>
      <c r="F92" t="s">
        <v>1069</v>
      </c>
      <c r="G92" t="s">
        <v>1070</v>
      </c>
      <c r="H92">
        <v>122</v>
      </c>
      <c r="I92" t="s">
        <v>264</v>
      </c>
      <c r="J92" t="s">
        <v>265</v>
      </c>
      <c r="K92" s="59">
        <v>900</v>
      </c>
      <c r="L92" s="59">
        <v>900</v>
      </c>
      <c r="M92" s="59">
        <v>0</v>
      </c>
      <c r="N92" s="59">
        <v>0</v>
      </c>
      <c r="O92" s="59">
        <v>0</v>
      </c>
      <c r="P92" s="59">
        <v>0</v>
      </c>
      <c r="Q92">
        <v>0</v>
      </c>
      <c r="R92">
        <v>0</v>
      </c>
    </row>
    <row r="93" spans="1:18">
      <c r="A93">
        <v>4251</v>
      </c>
      <c r="B93" t="s">
        <v>2051</v>
      </c>
      <c r="C93">
        <v>14870</v>
      </c>
      <c r="D93" t="s">
        <v>869</v>
      </c>
      <c r="E93">
        <v>201</v>
      </c>
      <c r="F93" t="s">
        <v>1069</v>
      </c>
      <c r="G93" t="s">
        <v>1070</v>
      </c>
      <c r="H93">
        <v>122</v>
      </c>
      <c r="I93" t="s">
        <v>264</v>
      </c>
      <c r="J93" t="s">
        <v>265</v>
      </c>
      <c r="K93" s="59">
        <v>0</v>
      </c>
      <c r="L93" s="59">
        <v>0</v>
      </c>
      <c r="M93" s="59">
        <v>0</v>
      </c>
      <c r="N93" s="59">
        <v>0</v>
      </c>
      <c r="O93" s="59">
        <v>0</v>
      </c>
      <c r="P93" s="59">
        <v>0</v>
      </c>
      <c r="Q93">
        <v>0</v>
      </c>
      <c r="R93">
        <v>0</v>
      </c>
    </row>
    <row r="94" spans="1:18">
      <c r="A94">
        <v>4266</v>
      </c>
      <c r="B94" t="s">
        <v>2052</v>
      </c>
      <c r="C94">
        <v>15039</v>
      </c>
      <c r="D94" t="s">
        <v>855</v>
      </c>
      <c r="E94">
        <v>201</v>
      </c>
      <c r="F94" t="s">
        <v>1069</v>
      </c>
      <c r="G94" t="s">
        <v>1070</v>
      </c>
      <c r="H94">
        <v>122</v>
      </c>
      <c r="I94" t="s">
        <v>264</v>
      </c>
      <c r="J94" t="s">
        <v>265</v>
      </c>
      <c r="K94" s="59">
        <v>10000</v>
      </c>
      <c r="L94" s="59">
        <v>10000</v>
      </c>
      <c r="M94" s="59">
        <v>0</v>
      </c>
      <c r="N94" s="59">
        <v>0</v>
      </c>
      <c r="O94" s="59">
        <v>0</v>
      </c>
      <c r="P94" s="59">
        <v>0</v>
      </c>
      <c r="Q94">
        <v>0</v>
      </c>
      <c r="R94">
        <v>0</v>
      </c>
    </row>
    <row r="95" spans="1:18">
      <c r="A95">
        <v>4525</v>
      </c>
      <c r="B95" t="s">
        <v>2107</v>
      </c>
      <c r="C95">
        <v>167</v>
      </c>
      <c r="D95" t="s">
        <v>844</v>
      </c>
      <c r="E95">
        <v>201</v>
      </c>
      <c r="F95" t="s">
        <v>1069</v>
      </c>
      <c r="G95" t="s">
        <v>1070</v>
      </c>
      <c r="H95">
        <v>122</v>
      </c>
      <c r="I95" t="s">
        <v>264</v>
      </c>
      <c r="J95" t="s">
        <v>265</v>
      </c>
      <c r="K95" s="59">
        <v>20000</v>
      </c>
      <c r="L95" s="59">
        <v>20000</v>
      </c>
      <c r="M95" s="59">
        <v>629</v>
      </c>
      <c r="N95" s="59">
        <v>0</v>
      </c>
      <c r="O95" s="59">
        <v>0</v>
      </c>
      <c r="P95" s="59">
        <v>0</v>
      </c>
      <c r="Q95">
        <v>0</v>
      </c>
      <c r="R95">
        <v>0</v>
      </c>
    </row>
    <row r="96" spans="1:18">
      <c r="A96">
        <v>4530</v>
      </c>
      <c r="B96" t="s">
        <v>2107</v>
      </c>
      <c r="C96">
        <v>14872</v>
      </c>
      <c r="D96" t="s">
        <v>871</v>
      </c>
      <c r="E96">
        <v>201</v>
      </c>
      <c r="F96" t="s">
        <v>1069</v>
      </c>
      <c r="G96" t="s">
        <v>1070</v>
      </c>
      <c r="H96">
        <v>122</v>
      </c>
      <c r="I96" t="s">
        <v>264</v>
      </c>
      <c r="J96" t="s">
        <v>265</v>
      </c>
      <c r="K96" s="59">
        <v>800</v>
      </c>
      <c r="L96" s="59">
        <v>800</v>
      </c>
      <c r="M96" s="59">
        <v>0</v>
      </c>
      <c r="N96" s="59">
        <v>0</v>
      </c>
      <c r="O96" s="59">
        <v>0</v>
      </c>
      <c r="P96" s="59">
        <v>0</v>
      </c>
      <c r="Q96">
        <v>0</v>
      </c>
      <c r="R96">
        <v>0</v>
      </c>
    </row>
    <row r="97" spans="1:19">
      <c r="A97">
        <v>4533</v>
      </c>
      <c r="B97" t="s">
        <v>2107</v>
      </c>
      <c r="C97">
        <v>14875</v>
      </c>
      <c r="D97" t="s">
        <v>873</v>
      </c>
      <c r="E97">
        <v>201</v>
      </c>
      <c r="F97" t="s">
        <v>1069</v>
      </c>
      <c r="G97" t="s">
        <v>1070</v>
      </c>
      <c r="H97">
        <v>122</v>
      </c>
      <c r="I97" t="s">
        <v>264</v>
      </c>
      <c r="J97" t="s">
        <v>265</v>
      </c>
      <c r="K97" s="59">
        <v>700</v>
      </c>
      <c r="L97" s="59">
        <v>700</v>
      </c>
      <c r="M97" s="59">
        <v>0</v>
      </c>
      <c r="N97" s="59">
        <v>0</v>
      </c>
      <c r="O97" s="59">
        <v>500</v>
      </c>
      <c r="P97" s="59">
        <v>0</v>
      </c>
      <c r="Q97">
        <v>0</v>
      </c>
      <c r="R97">
        <v>0</v>
      </c>
    </row>
    <row r="98" spans="1:19">
      <c r="A98">
        <v>4552</v>
      </c>
      <c r="B98" t="s">
        <v>2113</v>
      </c>
      <c r="C98">
        <v>16073</v>
      </c>
      <c r="D98" t="s">
        <v>857</v>
      </c>
      <c r="E98">
        <v>226</v>
      </c>
      <c r="F98" t="s">
        <v>1123</v>
      </c>
      <c r="G98" t="s">
        <v>1124</v>
      </c>
      <c r="H98">
        <v>122</v>
      </c>
      <c r="I98" t="s">
        <v>264</v>
      </c>
      <c r="J98" t="s">
        <v>265</v>
      </c>
      <c r="K98" s="59">
        <v>500</v>
      </c>
      <c r="L98" s="59">
        <v>500</v>
      </c>
      <c r="M98" s="59">
        <v>0</v>
      </c>
      <c r="N98" s="59">
        <v>0</v>
      </c>
      <c r="O98" s="59">
        <v>0</v>
      </c>
      <c r="P98" s="59">
        <v>0</v>
      </c>
      <c r="Q98">
        <v>0</v>
      </c>
      <c r="R98">
        <v>0</v>
      </c>
    </row>
    <row r="99" spans="1:19">
      <c r="A99">
        <v>4842</v>
      </c>
      <c r="B99" t="s">
        <v>2136</v>
      </c>
      <c r="C99">
        <v>16603</v>
      </c>
      <c r="D99" t="s">
        <v>959</v>
      </c>
      <c r="E99">
        <v>201</v>
      </c>
      <c r="F99" t="s">
        <v>1069</v>
      </c>
      <c r="G99" t="s">
        <v>1070</v>
      </c>
      <c r="H99">
        <v>122</v>
      </c>
      <c r="I99" t="s">
        <v>264</v>
      </c>
      <c r="J99" t="s">
        <v>265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>
        <v>0</v>
      </c>
      <c r="R99">
        <v>0</v>
      </c>
    </row>
    <row r="100" spans="1:19">
      <c r="A100">
        <v>4852</v>
      </c>
      <c r="B100" t="s">
        <v>2139</v>
      </c>
      <c r="C100">
        <v>16604</v>
      </c>
      <c r="D100" t="s">
        <v>952</v>
      </c>
      <c r="E100">
        <v>201</v>
      </c>
      <c r="F100" t="s">
        <v>1069</v>
      </c>
      <c r="G100" t="s">
        <v>1070</v>
      </c>
      <c r="H100">
        <v>122</v>
      </c>
      <c r="I100" t="s">
        <v>264</v>
      </c>
      <c r="J100" t="s">
        <v>265</v>
      </c>
      <c r="K100" s="59">
        <v>0</v>
      </c>
      <c r="L100" s="59">
        <v>3000</v>
      </c>
      <c r="M100" s="59">
        <v>0</v>
      </c>
      <c r="N100" s="59">
        <v>0</v>
      </c>
      <c r="O100" s="59">
        <v>0</v>
      </c>
      <c r="P100" s="59">
        <v>0</v>
      </c>
      <c r="Q100">
        <v>0</v>
      </c>
      <c r="R100">
        <v>0</v>
      </c>
    </row>
    <row r="101" spans="1:19">
      <c r="A101">
        <v>4857</v>
      </c>
      <c r="B101" t="s">
        <v>2140</v>
      </c>
      <c r="C101">
        <v>16603</v>
      </c>
      <c r="D101" t="s">
        <v>959</v>
      </c>
      <c r="E101">
        <v>224</v>
      </c>
      <c r="F101" t="s">
        <v>1084</v>
      </c>
      <c r="G101" t="s">
        <v>1085</v>
      </c>
      <c r="H101">
        <v>122</v>
      </c>
      <c r="I101" t="s">
        <v>264</v>
      </c>
      <c r="J101" t="s">
        <v>265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>
        <v>0</v>
      </c>
      <c r="R101">
        <v>0</v>
      </c>
    </row>
    <row r="102" spans="1:19">
      <c r="A102">
        <v>4929</v>
      </c>
      <c r="B102" t="s">
        <v>1051</v>
      </c>
      <c r="C102">
        <v>14895</v>
      </c>
      <c r="D102" t="s">
        <v>890</v>
      </c>
      <c r="E102">
        <v>222</v>
      </c>
      <c r="F102" t="s">
        <v>1050</v>
      </c>
      <c r="G102" t="s">
        <v>1051</v>
      </c>
      <c r="H102">
        <v>122</v>
      </c>
      <c r="I102" t="s">
        <v>264</v>
      </c>
      <c r="J102" t="s">
        <v>265</v>
      </c>
      <c r="K102" s="59">
        <v>200</v>
      </c>
      <c r="L102" s="59">
        <v>200</v>
      </c>
      <c r="M102" s="59">
        <v>0</v>
      </c>
      <c r="N102" s="59">
        <v>0</v>
      </c>
      <c r="O102" s="59">
        <v>0</v>
      </c>
      <c r="P102" s="59">
        <v>0</v>
      </c>
      <c r="Q102">
        <v>0</v>
      </c>
      <c r="R102">
        <v>0</v>
      </c>
    </row>
    <row r="103" spans="1:19">
      <c r="A103">
        <v>5007</v>
      </c>
      <c r="B103" t="s">
        <v>2154</v>
      </c>
      <c r="C103">
        <v>8761</v>
      </c>
      <c r="D103" t="s">
        <v>399</v>
      </c>
      <c r="E103">
        <v>424</v>
      </c>
      <c r="F103" t="s">
        <v>1610</v>
      </c>
      <c r="G103" t="s">
        <v>1611</v>
      </c>
      <c r="H103">
        <v>122</v>
      </c>
      <c r="I103" t="s">
        <v>264</v>
      </c>
      <c r="J103" t="s">
        <v>265</v>
      </c>
      <c r="K103" s="59">
        <v>2336.8000000000002</v>
      </c>
      <c r="L103" s="59">
        <v>2336.8000000000002</v>
      </c>
      <c r="M103" s="59">
        <v>0</v>
      </c>
      <c r="N103" s="59">
        <v>0</v>
      </c>
      <c r="O103" s="59">
        <v>0</v>
      </c>
      <c r="P103" s="59">
        <v>0</v>
      </c>
      <c r="Q103">
        <v>0</v>
      </c>
      <c r="R103">
        <v>0</v>
      </c>
      <c r="S103" t="s">
        <v>1646</v>
      </c>
    </row>
    <row r="104" spans="1:19">
      <c r="A104">
        <v>5020</v>
      </c>
      <c r="B104" t="s">
        <v>2155</v>
      </c>
      <c r="C104">
        <v>8761</v>
      </c>
      <c r="D104" t="s">
        <v>399</v>
      </c>
      <c r="E104">
        <v>201</v>
      </c>
      <c r="F104" t="s">
        <v>1069</v>
      </c>
      <c r="G104" t="s">
        <v>1070</v>
      </c>
      <c r="H104">
        <v>122</v>
      </c>
      <c r="I104" t="s">
        <v>264</v>
      </c>
      <c r="J104" t="s">
        <v>265</v>
      </c>
      <c r="K104" s="59">
        <v>666</v>
      </c>
      <c r="L104" s="59">
        <v>666</v>
      </c>
      <c r="M104" s="59">
        <v>0</v>
      </c>
      <c r="N104" s="59">
        <v>0</v>
      </c>
      <c r="O104" s="59">
        <v>0</v>
      </c>
      <c r="P104" s="59">
        <v>0</v>
      </c>
      <c r="Q104">
        <v>0</v>
      </c>
      <c r="R104">
        <v>0</v>
      </c>
      <c r="S104" t="s">
        <v>2156</v>
      </c>
    </row>
    <row r="105" spans="1:19">
      <c r="A105">
        <v>5037</v>
      </c>
      <c r="B105" t="s">
        <v>2157</v>
      </c>
      <c r="C105">
        <v>8761</v>
      </c>
      <c r="D105" t="s">
        <v>399</v>
      </c>
      <c r="E105">
        <v>201</v>
      </c>
      <c r="F105" t="s">
        <v>1069</v>
      </c>
      <c r="G105" t="s">
        <v>1070</v>
      </c>
      <c r="H105">
        <v>122</v>
      </c>
      <c r="I105" t="s">
        <v>264</v>
      </c>
      <c r="J105" t="s">
        <v>265</v>
      </c>
      <c r="K105" s="59">
        <v>23171</v>
      </c>
      <c r="L105" s="59">
        <v>23171</v>
      </c>
      <c r="M105" s="59">
        <v>0</v>
      </c>
      <c r="N105" s="59">
        <v>0</v>
      </c>
      <c r="O105" s="59">
        <v>0</v>
      </c>
      <c r="P105" s="59">
        <v>0</v>
      </c>
      <c r="Q105">
        <v>0</v>
      </c>
      <c r="R105">
        <v>0</v>
      </c>
      <c r="S105" t="s">
        <v>2158</v>
      </c>
    </row>
    <row r="106" spans="1:19">
      <c r="A106">
        <v>5098</v>
      </c>
      <c r="B106" t="s">
        <v>2161</v>
      </c>
      <c r="C106">
        <v>8761</v>
      </c>
      <c r="D106" t="s">
        <v>399</v>
      </c>
      <c r="E106">
        <v>201</v>
      </c>
      <c r="F106" t="s">
        <v>1069</v>
      </c>
      <c r="G106" t="s">
        <v>1070</v>
      </c>
      <c r="H106">
        <v>122</v>
      </c>
      <c r="I106" t="s">
        <v>264</v>
      </c>
      <c r="J106" t="s">
        <v>265</v>
      </c>
      <c r="K106" s="59">
        <v>451.92</v>
      </c>
      <c r="L106" s="59">
        <v>451.92</v>
      </c>
      <c r="M106" s="59">
        <v>0</v>
      </c>
      <c r="N106" s="59">
        <v>0</v>
      </c>
      <c r="O106" s="59">
        <v>0</v>
      </c>
      <c r="P106" s="59">
        <v>0</v>
      </c>
      <c r="Q106">
        <v>0</v>
      </c>
      <c r="R106">
        <v>0</v>
      </c>
      <c r="S106" t="s">
        <v>2162</v>
      </c>
    </row>
    <row r="107" spans="1:19">
      <c r="A107">
        <v>5189</v>
      </c>
      <c r="B107" t="s">
        <v>1889</v>
      </c>
      <c r="C107">
        <v>14886</v>
      </c>
      <c r="D107" t="s">
        <v>891</v>
      </c>
      <c r="E107">
        <v>228</v>
      </c>
      <c r="F107" t="s">
        <v>1194</v>
      </c>
      <c r="G107" t="s">
        <v>1195</v>
      </c>
      <c r="H107">
        <v>122</v>
      </c>
      <c r="I107" t="s">
        <v>264</v>
      </c>
      <c r="J107" t="s">
        <v>265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>
        <v>0</v>
      </c>
      <c r="R107">
        <v>0</v>
      </c>
    </row>
    <row r="108" spans="1:19">
      <c r="A108">
        <v>5370</v>
      </c>
      <c r="B108" t="s">
        <v>1310</v>
      </c>
      <c r="C108">
        <v>14889</v>
      </c>
      <c r="D108" t="s">
        <v>894</v>
      </c>
      <c r="E108">
        <v>223</v>
      </c>
      <c r="F108" t="s">
        <v>1309</v>
      </c>
      <c r="G108" t="s">
        <v>1310</v>
      </c>
      <c r="H108">
        <v>122</v>
      </c>
      <c r="I108" t="s">
        <v>264</v>
      </c>
      <c r="J108" t="s">
        <v>265</v>
      </c>
      <c r="K108" s="59">
        <v>500</v>
      </c>
      <c r="L108" s="59">
        <v>500</v>
      </c>
      <c r="M108" s="59">
        <v>0</v>
      </c>
      <c r="N108" s="59">
        <v>0</v>
      </c>
      <c r="O108" s="59">
        <v>0</v>
      </c>
      <c r="P108" s="59">
        <v>0</v>
      </c>
      <c r="Q108">
        <v>0</v>
      </c>
      <c r="R108">
        <v>0</v>
      </c>
    </row>
    <row r="109" spans="1:19">
      <c r="A109">
        <v>5389</v>
      </c>
      <c r="B109" t="s">
        <v>2194</v>
      </c>
      <c r="C109">
        <v>14865</v>
      </c>
      <c r="D109" t="s">
        <v>868</v>
      </c>
      <c r="E109">
        <v>437</v>
      </c>
      <c r="F109" t="s">
        <v>2195</v>
      </c>
      <c r="G109" t="s">
        <v>2194</v>
      </c>
      <c r="H109">
        <v>122</v>
      </c>
      <c r="I109" t="s">
        <v>264</v>
      </c>
      <c r="J109" t="s">
        <v>265</v>
      </c>
      <c r="K109" s="59">
        <v>1224</v>
      </c>
      <c r="L109" s="59">
        <v>1350</v>
      </c>
      <c r="M109" s="59">
        <v>0</v>
      </c>
      <c r="N109" s="59">
        <v>0</v>
      </c>
      <c r="O109" s="59">
        <v>0</v>
      </c>
      <c r="P109" s="59">
        <v>0</v>
      </c>
      <c r="Q109">
        <v>0</v>
      </c>
      <c r="R109">
        <v>0</v>
      </c>
    </row>
    <row r="110" spans="1:19">
      <c r="A110">
        <v>5403</v>
      </c>
      <c r="B110" t="s">
        <v>2197</v>
      </c>
      <c r="C110">
        <v>296</v>
      </c>
      <c r="D110" t="s">
        <v>925</v>
      </c>
      <c r="E110">
        <v>220</v>
      </c>
      <c r="F110" t="s">
        <v>1234</v>
      </c>
      <c r="G110" t="s">
        <v>1235</v>
      </c>
      <c r="H110">
        <v>122</v>
      </c>
      <c r="I110" t="s">
        <v>264</v>
      </c>
      <c r="J110" t="s">
        <v>265</v>
      </c>
      <c r="K110" s="59">
        <v>10000</v>
      </c>
      <c r="L110" s="59">
        <v>10000</v>
      </c>
      <c r="M110" s="59">
        <v>0</v>
      </c>
      <c r="N110" s="59">
        <v>0</v>
      </c>
      <c r="O110" s="59">
        <v>0</v>
      </c>
      <c r="P110" s="59">
        <v>0</v>
      </c>
      <c r="Q110">
        <v>0</v>
      </c>
      <c r="R110">
        <v>0</v>
      </c>
    </row>
    <row r="111" spans="1:19">
      <c r="A111">
        <v>5809</v>
      </c>
      <c r="B111" t="s">
        <v>1085</v>
      </c>
      <c r="C111">
        <v>11732</v>
      </c>
      <c r="D111" t="s">
        <v>768</v>
      </c>
      <c r="E111">
        <v>224</v>
      </c>
      <c r="F111" t="s">
        <v>1084</v>
      </c>
      <c r="G111" t="s">
        <v>1085</v>
      </c>
      <c r="H111">
        <v>122</v>
      </c>
      <c r="I111" t="s">
        <v>264</v>
      </c>
      <c r="J111" t="s">
        <v>265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>
        <v>0</v>
      </c>
      <c r="R111">
        <v>0</v>
      </c>
    </row>
    <row r="112" spans="1:19">
      <c r="A112">
        <v>5973</v>
      </c>
      <c r="B112" t="s">
        <v>2262</v>
      </c>
      <c r="C112">
        <v>10192</v>
      </c>
      <c r="D112" t="s">
        <v>702</v>
      </c>
      <c r="E112">
        <v>234</v>
      </c>
      <c r="F112" t="s">
        <v>1291</v>
      </c>
      <c r="G112" t="s">
        <v>1292</v>
      </c>
      <c r="H112">
        <v>122</v>
      </c>
      <c r="I112" t="s">
        <v>264</v>
      </c>
      <c r="J112" t="s">
        <v>265</v>
      </c>
      <c r="K112" s="59">
        <v>1300</v>
      </c>
      <c r="L112" s="59">
        <v>1300</v>
      </c>
      <c r="M112" s="59">
        <v>0</v>
      </c>
      <c r="N112" s="59">
        <v>0</v>
      </c>
      <c r="O112" s="59">
        <v>0</v>
      </c>
      <c r="P112" s="59">
        <v>0</v>
      </c>
      <c r="Q112">
        <v>0</v>
      </c>
      <c r="R112">
        <v>0</v>
      </c>
    </row>
    <row r="113" spans="1:19">
      <c r="A113">
        <v>5975</v>
      </c>
      <c r="B113" t="s">
        <v>2263</v>
      </c>
      <c r="C113">
        <v>10192</v>
      </c>
      <c r="D113" t="s">
        <v>702</v>
      </c>
      <c r="E113">
        <v>219</v>
      </c>
      <c r="F113" t="s">
        <v>1892</v>
      </c>
      <c r="G113" t="s">
        <v>1893</v>
      </c>
      <c r="H113">
        <v>122</v>
      </c>
      <c r="I113" t="s">
        <v>264</v>
      </c>
      <c r="J113" t="s">
        <v>265</v>
      </c>
      <c r="K113" s="59">
        <v>3315</v>
      </c>
      <c r="L113" s="59">
        <v>3315</v>
      </c>
      <c r="M113" s="59">
        <v>0</v>
      </c>
      <c r="N113" s="59">
        <v>0</v>
      </c>
      <c r="O113" s="59">
        <v>0</v>
      </c>
      <c r="P113" s="59">
        <v>0</v>
      </c>
      <c r="Q113">
        <v>0</v>
      </c>
      <c r="R113">
        <v>0</v>
      </c>
    </row>
    <row r="114" spans="1:19">
      <c r="A114">
        <v>5977</v>
      </c>
      <c r="B114" t="s">
        <v>2265</v>
      </c>
      <c r="C114">
        <v>10192</v>
      </c>
      <c r="D114" t="s">
        <v>702</v>
      </c>
      <c r="E114">
        <v>235</v>
      </c>
      <c r="F114" t="s">
        <v>1075</v>
      </c>
      <c r="G114" t="s">
        <v>1076</v>
      </c>
      <c r="H114">
        <v>122</v>
      </c>
      <c r="I114" t="s">
        <v>264</v>
      </c>
      <c r="J114" t="s">
        <v>265</v>
      </c>
      <c r="K114" s="59">
        <v>2385</v>
      </c>
      <c r="L114" s="59">
        <v>2385</v>
      </c>
      <c r="M114" s="59">
        <v>0</v>
      </c>
      <c r="N114" s="59">
        <v>0</v>
      </c>
      <c r="O114" s="59">
        <v>0</v>
      </c>
      <c r="P114" s="59">
        <v>0</v>
      </c>
      <c r="Q114">
        <v>0</v>
      </c>
      <c r="R114">
        <v>0</v>
      </c>
    </row>
    <row r="115" spans="1:19">
      <c r="A115">
        <v>6011</v>
      </c>
      <c r="B115" t="s">
        <v>2267</v>
      </c>
      <c r="C115">
        <v>16073</v>
      </c>
      <c r="D115" t="s">
        <v>857</v>
      </c>
      <c r="E115">
        <v>201</v>
      </c>
      <c r="F115" t="s">
        <v>1069</v>
      </c>
      <c r="G115" t="s">
        <v>1070</v>
      </c>
      <c r="H115">
        <v>122</v>
      </c>
      <c r="I115" t="s">
        <v>264</v>
      </c>
      <c r="J115" t="s">
        <v>265</v>
      </c>
      <c r="K115" s="59">
        <v>3000</v>
      </c>
      <c r="L115" s="59">
        <v>3000</v>
      </c>
      <c r="M115" s="59">
        <v>0</v>
      </c>
      <c r="N115" s="59">
        <v>0</v>
      </c>
      <c r="O115" s="59">
        <v>0</v>
      </c>
      <c r="P115" s="59">
        <v>0</v>
      </c>
      <c r="Q115">
        <v>0</v>
      </c>
      <c r="R115">
        <v>0</v>
      </c>
    </row>
    <row r="116" spans="1:19">
      <c r="A116">
        <v>6051</v>
      </c>
      <c r="B116" t="s">
        <v>2268</v>
      </c>
      <c r="C116">
        <v>17646</v>
      </c>
      <c r="D116" t="s">
        <v>780</v>
      </c>
      <c r="E116">
        <v>224</v>
      </c>
      <c r="F116" t="s">
        <v>1084</v>
      </c>
      <c r="G116" t="s">
        <v>1085</v>
      </c>
      <c r="H116">
        <v>122</v>
      </c>
      <c r="I116" t="s">
        <v>264</v>
      </c>
      <c r="J116" t="s">
        <v>265</v>
      </c>
      <c r="K116" s="59">
        <v>20000</v>
      </c>
      <c r="L116" s="59">
        <v>20000</v>
      </c>
      <c r="M116" s="59">
        <v>0</v>
      </c>
      <c r="N116" s="59">
        <v>0</v>
      </c>
      <c r="O116" s="59">
        <v>0</v>
      </c>
      <c r="P116" s="59">
        <v>0</v>
      </c>
      <c r="Q116">
        <v>0</v>
      </c>
      <c r="R116">
        <v>0</v>
      </c>
    </row>
    <row r="117" spans="1:19">
      <c r="A117">
        <v>6365</v>
      </c>
      <c r="B117" t="s">
        <v>2279</v>
      </c>
      <c r="C117">
        <v>10192</v>
      </c>
      <c r="D117" t="s">
        <v>702</v>
      </c>
      <c r="E117">
        <v>201</v>
      </c>
      <c r="F117" t="s">
        <v>1069</v>
      </c>
      <c r="G117" t="s">
        <v>1070</v>
      </c>
      <c r="H117">
        <v>122</v>
      </c>
      <c r="I117" t="s">
        <v>264</v>
      </c>
      <c r="J117" t="s">
        <v>265</v>
      </c>
      <c r="K117" s="59">
        <v>6825</v>
      </c>
      <c r="L117" s="59">
        <v>6825</v>
      </c>
      <c r="M117" s="59">
        <v>0</v>
      </c>
      <c r="N117" s="59">
        <v>0</v>
      </c>
      <c r="O117" s="59">
        <v>0</v>
      </c>
      <c r="P117" s="59">
        <v>0</v>
      </c>
      <c r="Q117">
        <v>0</v>
      </c>
      <c r="R117">
        <v>0</v>
      </c>
    </row>
    <row r="118" spans="1:19">
      <c r="A118">
        <v>6436</v>
      </c>
      <c r="B118" t="s">
        <v>1070</v>
      </c>
      <c r="C118">
        <v>75</v>
      </c>
      <c r="D118" t="s">
        <v>910</v>
      </c>
      <c r="E118">
        <v>201</v>
      </c>
      <c r="F118" t="s">
        <v>1069</v>
      </c>
      <c r="G118" t="s">
        <v>1070</v>
      </c>
      <c r="H118">
        <v>122</v>
      </c>
      <c r="I118" t="s">
        <v>264</v>
      </c>
      <c r="J118" t="s">
        <v>265</v>
      </c>
      <c r="K118" s="59">
        <v>500</v>
      </c>
      <c r="L118" s="59">
        <v>500</v>
      </c>
      <c r="M118" s="59">
        <v>0</v>
      </c>
      <c r="N118" s="59">
        <v>0</v>
      </c>
      <c r="O118" s="59">
        <v>0</v>
      </c>
      <c r="P118" s="59">
        <v>0</v>
      </c>
      <c r="Q118">
        <v>0</v>
      </c>
      <c r="R118">
        <v>0</v>
      </c>
    </row>
    <row r="119" spans="1:19">
      <c r="A119">
        <v>6529</v>
      </c>
      <c r="B119" t="s">
        <v>1051</v>
      </c>
      <c r="C119">
        <v>14893</v>
      </c>
      <c r="D119" t="s">
        <v>893</v>
      </c>
      <c r="E119">
        <v>222</v>
      </c>
      <c r="F119" t="s">
        <v>1050</v>
      </c>
      <c r="G119" t="s">
        <v>1051</v>
      </c>
      <c r="H119">
        <v>122</v>
      </c>
      <c r="I119" t="s">
        <v>264</v>
      </c>
      <c r="J119" t="s">
        <v>265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>
        <v>0</v>
      </c>
      <c r="R119">
        <v>0</v>
      </c>
      <c r="S119" t="s">
        <v>2285</v>
      </c>
    </row>
    <row r="120" spans="1:19">
      <c r="A120">
        <v>6595</v>
      </c>
      <c r="B120" t="s">
        <v>2292</v>
      </c>
      <c r="C120">
        <v>7206</v>
      </c>
      <c r="D120" t="s">
        <v>905</v>
      </c>
      <c r="E120">
        <v>449</v>
      </c>
      <c r="F120" t="s">
        <v>2293</v>
      </c>
      <c r="G120" t="s">
        <v>2292</v>
      </c>
      <c r="H120">
        <v>122</v>
      </c>
      <c r="I120" t="s">
        <v>264</v>
      </c>
      <c r="J120" t="s">
        <v>265</v>
      </c>
      <c r="K120" s="59">
        <v>2000</v>
      </c>
      <c r="L120" s="59">
        <v>2000</v>
      </c>
      <c r="M120" s="59">
        <v>0</v>
      </c>
      <c r="N120" s="59">
        <v>0</v>
      </c>
      <c r="O120" s="59">
        <v>0</v>
      </c>
      <c r="P120" s="59">
        <v>0</v>
      </c>
      <c r="Q120">
        <v>0</v>
      </c>
      <c r="R120">
        <v>0</v>
      </c>
    </row>
    <row r="121" spans="1:19">
      <c r="A121">
        <v>6735</v>
      </c>
      <c r="B121" t="s">
        <v>2194</v>
      </c>
      <c r="C121">
        <v>14889</v>
      </c>
      <c r="D121" t="s">
        <v>894</v>
      </c>
      <c r="E121">
        <v>437</v>
      </c>
      <c r="F121" t="s">
        <v>2195</v>
      </c>
      <c r="G121" t="s">
        <v>2194</v>
      </c>
      <c r="H121">
        <v>122</v>
      </c>
      <c r="I121" t="s">
        <v>264</v>
      </c>
      <c r="J121" t="s">
        <v>265</v>
      </c>
      <c r="K121" s="59">
        <v>700</v>
      </c>
      <c r="L121" s="59">
        <v>700</v>
      </c>
      <c r="M121" s="59">
        <v>0</v>
      </c>
      <c r="N121" s="59">
        <v>0</v>
      </c>
      <c r="O121" s="59">
        <v>0</v>
      </c>
      <c r="P121" s="59">
        <v>0</v>
      </c>
      <c r="Q121">
        <v>0</v>
      </c>
      <c r="R121">
        <v>0</v>
      </c>
    </row>
    <row r="122" spans="1:19">
      <c r="A122">
        <v>6736</v>
      </c>
      <c r="B122" t="s">
        <v>2194</v>
      </c>
      <c r="C122">
        <v>14889</v>
      </c>
      <c r="D122" t="s">
        <v>894</v>
      </c>
      <c r="E122">
        <v>437</v>
      </c>
      <c r="F122" t="s">
        <v>2195</v>
      </c>
      <c r="G122" t="s">
        <v>2194</v>
      </c>
      <c r="H122">
        <v>122</v>
      </c>
      <c r="I122" t="s">
        <v>264</v>
      </c>
      <c r="J122" t="s">
        <v>265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>
        <v>0</v>
      </c>
      <c r="R122">
        <v>0</v>
      </c>
    </row>
    <row r="123" spans="1:19">
      <c r="A123">
        <v>6737</v>
      </c>
      <c r="B123" t="s">
        <v>2194</v>
      </c>
      <c r="C123">
        <v>14889</v>
      </c>
      <c r="D123" t="s">
        <v>894</v>
      </c>
      <c r="E123">
        <v>437</v>
      </c>
      <c r="F123" t="s">
        <v>2195</v>
      </c>
      <c r="G123" t="s">
        <v>2194</v>
      </c>
      <c r="H123">
        <v>122</v>
      </c>
      <c r="I123" t="s">
        <v>264</v>
      </c>
      <c r="J123" t="s">
        <v>265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>
        <v>0</v>
      </c>
      <c r="R123">
        <v>0</v>
      </c>
    </row>
    <row r="124" spans="1:19">
      <c r="A124">
        <v>7356</v>
      </c>
      <c r="B124" t="s">
        <v>2373</v>
      </c>
      <c r="C124">
        <v>47</v>
      </c>
      <c r="D124" t="s">
        <v>960</v>
      </c>
      <c r="E124">
        <v>201</v>
      </c>
      <c r="F124" t="s">
        <v>1069</v>
      </c>
      <c r="G124" t="s">
        <v>1070</v>
      </c>
      <c r="H124">
        <v>122</v>
      </c>
      <c r="I124" t="s">
        <v>264</v>
      </c>
      <c r="J124" t="s">
        <v>265</v>
      </c>
      <c r="K124" s="59">
        <v>0</v>
      </c>
      <c r="L124" s="59">
        <v>2000</v>
      </c>
      <c r="M124" s="59">
        <v>0</v>
      </c>
      <c r="N124" s="59">
        <v>0</v>
      </c>
      <c r="O124" s="59">
        <v>0</v>
      </c>
      <c r="P124" s="59">
        <v>0</v>
      </c>
      <c r="Q124">
        <v>0</v>
      </c>
      <c r="R124">
        <v>0</v>
      </c>
    </row>
    <row r="125" spans="1:19">
      <c r="A125">
        <v>7378</v>
      </c>
      <c r="B125" t="s">
        <v>1784</v>
      </c>
      <c r="C125">
        <v>7554</v>
      </c>
      <c r="D125" t="s">
        <v>941</v>
      </c>
      <c r="E125">
        <v>224</v>
      </c>
      <c r="F125" t="s">
        <v>1084</v>
      </c>
      <c r="G125" t="s">
        <v>1085</v>
      </c>
      <c r="H125">
        <v>122</v>
      </c>
      <c r="I125" t="s">
        <v>264</v>
      </c>
      <c r="J125" t="s">
        <v>265</v>
      </c>
      <c r="K125" s="59">
        <v>0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>
        <v>0</v>
      </c>
      <c r="R125">
        <v>0</v>
      </c>
    </row>
    <row r="126" spans="1:19">
      <c r="A126">
        <v>8026</v>
      </c>
      <c r="B126" t="s">
        <v>1735</v>
      </c>
      <c r="C126">
        <v>17646</v>
      </c>
      <c r="D126" t="s">
        <v>780</v>
      </c>
      <c r="E126">
        <v>225</v>
      </c>
      <c r="F126" t="s">
        <v>1276</v>
      </c>
      <c r="G126" t="s">
        <v>1277</v>
      </c>
      <c r="H126">
        <v>122</v>
      </c>
      <c r="I126" t="s">
        <v>264</v>
      </c>
      <c r="J126" t="s">
        <v>265</v>
      </c>
      <c r="K126" s="59">
        <v>30000</v>
      </c>
      <c r="L126" s="59">
        <v>30000</v>
      </c>
      <c r="M126" s="59">
        <v>3535.02</v>
      </c>
      <c r="N126" s="59">
        <v>0</v>
      </c>
      <c r="O126" s="59">
        <v>0</v>
      </c>
      <c r="P126" s="59">
        <v>0</v>
      </c>
      <c r="Q126">
        <v>0</v>
      </c>
      <c r="R126">
        <v>0</v>
      </c>
    </row>
    <row r="127" spans="1:19">
      <c r="A127">
        <v>8194</v>
      </c>
      <c r="B127" t="s">
        <v>2441</v>
      </c>
      <c r="C127">
        <v>11734</v>
      </c>
      <c r="D127" t="s">
        <v>767</v>
      </c>
      <c r="E127">
        <v>424</v>
      </c>
      <c r="F127" t="s">
        <v>1610</v>
      </c>
      <c r="G127" t="s">
        <v>1611</v>
      </c>
      <c r="H127">
        <v>122</v>
      </c>
      <c r="I127" t="s">
        <v>264</v>
      </c>
      <c r="J127" t="s">
        <v>265</v>
      </c>
      <c r="K127" s="59">
        <v>5000</v>
      </c>
      <c r="L127" s="59">
        <v>5000</v>
      </c>
      <c r="M127" s="59">
        <v>0</v>
      </c>
      <c r="N127" s="59">
        <v>0</v>
      </c>
      <c r="O127" s="59">
        <v>0</v>
      </c>
      <c r="P127" s="59">
        <v>0</v>
      </c>
      <c r="Q127">
        <v>0</v>
      </c>
      <c r="R127">
        <v>0</v>
      </c>
    </row>
    <row r="128" spans="1:19">
      <c r="A128">
        <v>8346</v>
      </c>
      <c r="B128" t="s">
        <v>2462</v>
      </c>
      <c r="C128">
        <v>11131</v>
      </c>
      <c r="D128" t="s">
        <v>234</v>
      </c>
      <c r="E128">
        <v>201</v>
      </c>
      <c r="F128" t="s">
        <v>1069</v>
      </c>
      <c r="G128" t="s">
        <v>1070</v>
      </c>
      <c r="H128">
        <v>122</v>
      </c>
      <c r="I128" t="s">
        <v>264</v>
      </c>
      <c r="J128" t="s">
        <v>265</v>
      </c>
      <c r="K128" s="59">
        <v>35620</v>
      </c>
      <c r="L128" s="59">
        <v>35620</v>
      </c>
      <c r="M128" s="59">
        <v>0</v>
      </c>
      <c r="N128" s="59">
        <v>0</v>
      </c>
      <c r="O128" s="59">
        <v>0</v>
      </c>
      <c r="P128" s="59">
        <v>0</v>
      </c>
      <c r="Q128">
        <v>0</v>
      </c>
      <c r="R128">
        <v>0</v>
      </c>
      <c r="S128" t="s">
        <v>2460</v>
      </c>
    </row>
    <row r="129" spans="1:19">
      <c r="A129">
        <v>8475</v>
      </c>
      <c r="B129" t="s">
        <v>2469</v>
      </c>
      <c r="C129">
        <v>192</v>
      </c>
      <c r="D129" t="s">
        <v>903</v>
      </c>
      <c r="E129">
        <v>454</v>
      </c>
      <c r="F129" t="s">
        <v>1614</v>
      </c>
      <c r="G129" t="s">
        <v>1615</v>
      </c>
      <c r="H129">
        <v>122</v>
      </c>
      <c r="I129" t="s">
        <v>264</v>
      </c>
      <c r="J129" t="s">
        <v>265</v>
      </c>
      <c r="K129" s="59">
        <v>1000</v>
      </c>
      <c r="L129" s="59">
        <v>1000</v>
      </c>
      <c r="M129" s="59">
        <v>0</v>
      </c>
      <c r="N129" s="59">
        <v>0</v>
      </c>
      <c r="O129" s="59">
        <v>0</v>
      </c>
      <c r="P129" s="59">
        <v>0</v>
      </c>
      <c r="Q129">
        <v>0</v>
      </c>
      <c r="R129">
        <v>0</v>
      </c>
      <c r="S129" t="s">
        <v>2470</v>
      </c>
    </row>
    <row r="130" spans="1:19">
      <c r="A130">
        <v>8476</v>
      </c>
      <c r="B130" t="s">
        <v>2471</v>
      </c>
      <c r="C130">
        <v>14893</v>
      </c>
      <c r="D130" t="s">
        <v>893</v>
      </c>
      <c r="E130">
        <v>226</v>
      </c>
      <c r="F130" t="s">
        <v>1123</v>
      </c>
      <c r="G130" t="s">
        <v>1124</v>
      </c>
      <c r="H130">
        <v>122</v>
      </c>
      <c r="I130" t="s">
        <v>264</v>
      </c>
      <c r="J130" t="s">
        <v>265</v>
      </c>
      <c r="K130" s="59">
        <v>110</v>
      </c>
      <c r="L130" s="59">
        <v>110</v>
      </c>
      <c r="M130" s="59">
        <v>0</v>
      </c>
      <c r="N130" s="59">
        <v>0</v>
      </c>
      <c r="O130" s="59">
        <v>0</v>
      </c>
      <c r="P130" s="59">
        <v>0</v>
      </c>
      <c r="Q130">
        <v>0</v>
      </c>
      <c r="R130">
        <v>0</v>
      </c>
      <c r="S130" t="s">
        <v>2472</v>
      </c>
    </row>
    <row r="131" spans="1:19">
      <c r="A131">
        <v>8612</v>
      </c>
      <c r="B131" t="s">
        <v>2479</v>
      </c>
      <c r="C131">
        <v>14890</v>
      </c>
      <c r="D131" t="s">
        <v>895</v>
      </c>
      <c r="E131">
        <v>437</v>
      </c>
      <c r="F131" t="s">
        <v>2195</v>
      </c>
      <c r="G131" t="s">
        <v>2194</v>
      </c>
      <c r="H131">
        <v>122</v>
      </c>
      <c r="I131" t="s">
        <v>264</v>
      </c>
      <c r="J131" t="s">
        <v>265</v>
      </c>
      <c r="K131" s="59">
        <v>200</v>
      </c>
      <c r="L131" s="59">
        <v>200</v>
      </c>
      <c r="M131" s="59">
        <v>0</v>
      </c>
      <c r="N131" s="59">
        <v>0</v>
      </c>
      <c r="O131" s="59">
        <v>0</v>
      </c>
      <c r="P131" s="59">
        <v>0</v>
      </c>
      <c r="Q131">
        <v>0</v>
      </c>
      <c r="R131">
        <v>0</v>
      </c>
    </row>
    <row r="132" spans="1:19">
      <c r="A132">
        <v>8713</v>
      </c>
      <c r="B132" t="s">
        <v>2488</v>
      </c>
      <c r="C132">
        <v>11736</v>
      </c>
      <c r="D132" t="s">
        <v>770</v>
      </c>
      <c r="E132">
        <v>201</v>
      </c>
      <c r="F132" t="s">
        <v>1069</v>
      </c>
      <c r="G132" t="s">
        <v>1070</v>
      </c>
      <c r="H132">
        <v>122</v>
      </c>
      <c r="I132" t="s">
        <v>264</v>
      </c>
      <c r="J132" t="s">
        <v>265</v>
      </c>
      <c r="K132" s="59">
        <v>3000</v>
      </c>
      <c r="L132" s="59">
        <v>3000</v>
      </c>
      <c r="M132" s="59">
        <v>3000</v>
      </c>
      <c r="N132" s="59">
        <v>0</v>
      </c>
      <c r="O132" s="59">
        <v>0</v>
      </c>
      <c r="P132" s="59">
        <v>0</v>
      </c>
      <c r="Q132">
        <v>0</v>
      </c>
      <c r="R132">
        <v>0</v>
      </c>
      <c r="S132" t="s">
        <v>2489</v>
      </c>
    </row>
    <row r="133" spans="1:19">
      <c r="A133">
        <v>8835</v>
      </c>
      <c r="B133" t="s">
        <v>1051</v>
      </c>
      <c r="C133">
        <v>14886</v>
      </c>
      <c r="D133" t="s">
        <v>891</v>
      </c>
      <c r="E133">
        <v>222</v>
      </c>
      <c r="F133" t="s">
        <v>1050</v>
      </c>
      <c r="G133" t="s">
        <v>1051</v>
      </c>
      <c r="H133">
        <v>122</v>
      </c>
      <c r="I133" t="s">
        <v>264</v>
      </c>
      <c r="J133" t="s">
        <v>265</v>
      </c>
      <c r="K133" s="59">
        <v>360</v>
      </c>
      <c r="L133" s="59">
        <v>500</v>
      </c>
      <c r="M133" s="59">
        <v>0</v>
      </c>
      <c r="N133" s="59">
        <v>0</v>
      </c>
      <c r="O133" s="59">
        <v>0</v>
      </c>
      <c r="P133" s="59">
        <v>0</v>
      </c>
      <c r="Q133">
        <v>0</v>
      </c>
      <c r="R133">
        <v>0</v>
      </c>
    </row>
    <row r="134" spans="1:19">
      <c r="A134">
        <v>8840</v>
      </c>
      <c r="B134" t="s">
        <v>1124</v>
      </c>
      <c r="C134">
        <v>14892</v>
      </c>
      <c r="D134" t="s">
        <v>888</v>
      </c>
      <c r="E134">
        <v>226</v>
      </c>
      <c r="F134" t="s">
        <v>1123</v>
      </c>
      <c r="G134" t="s">
        <v>1124</v>
      </c>
      <c r="H134">
        <v>122</v>
      </c>
      <c r="I134" t="s">
        <v>264</v>
      </c>
      <c r="J134" t="s">
        <v>265</v>
      </c>
      <c r="K134" s="59">
        <v>250</v>
      </c>
      <c r="L134" s="59">
        <v>250</v>
      </c>
      <c r="M134" s="59">
        <v>0</v>
      </c>
      <c r="N134" s="59">
        <v>0</v>
      </c>
      <c r="O134" s="59">
        <v>0</v>
      </c>
      <c r="P134" s="59">
        <v>0</v>
      </c>
      <c r="Q134">
        <v>0</v>
      </c>
      <c r="R134">
        <v>0</v>
      </c>
      <c r="S134" t="s">
        <v>2508</v>
      </c>
    </row>
    <row r="135" spans="1:19">
      <c r="A135">
        <v>8872</v>
      </c>
      <c r="B135" t="s">
        <v>1802</v>
      </c>
      <c r="C135">
        <v>11729</v>
      </c>
      <c r="D135" t="s">
        <v>765</v>
      </c>
      <c r="E135">
        <v>225</v>
      </c>
      <c r="F135" t="s">
        <v>1276</v>
      </c>
      <c r="G135" t="s">
        <v>1277</v>
      </c>
      <c r="H135">
        <v>122</v>
      </c>
      <c r="I135" t="s">
        <v>264</v>
      </c>
      <c r="J135" t="s">
        <v>265</v>
      </c>
      <c r="K135" s="59">
        <v>40000</v>
      </c>
      <c r="L135" s="59">
        <v>40000</v>
      </c>
      <c r="M135" s="59">
        <v>0</v>
      </c>
      <c r="N135" s="59">
        <v>0</v>
      </c>
      <c r="O135" s="59">
        <v>0</v>
      </c>
      <c r="P135" s="59">
        <v>0</v>
      </c>
      <c r="Q135">
        <v>0</v>
      </c>
      <c r="R135">
        <v>0</v>
      </c>
    </row>
    <row r="136" spans="1:19">
      <c r="A136">
        <v>9348</v>
      </c>
      <c r="B136" t="s">
        <v>2580</v>
      </c>
      <c r="C136">
        <v>18476</v>
      </c>
      <c r="D136" t="s">
        <v>779</v>
      </c>
      <c r="E136">
        <v>225</v>
      </c>
      <c r="F136" t="s">
        <v>1276</v>
      </c>
      <c r="G136" t="s">
        <v>1277</v>
      </c>
      <c r="H136">
        <v>122</v>
      </c>
      <c r="I136" t="s">
        <v>264</v>
      </c>
      <c r="J136" t="s">
        <v>265</v>
      </c>
      <c r="K136" s="59">
        <v>1500</v>
      </c>
      <c r="L136" s="59">
        <v>1500</v>
      </c>
      <c r="M136" s="59">
        <v>0</v>
      </c>
      <c r="N136" s="59">
        <v>0</v>
      </c>
      <c r="O136" s="59">
        <v>0</v>
      </c>
      <c r="P136" s="59">
        <v>0</v>
      </c>
      <c r="Q136">
        <v>0</v>
      </c>
      <c r="R136">
        <v>0</v>
      </c>
    </row>
    <row r="137" spans="1:19">
      <c r="A137">
        <v>9349</v>
      </c>
      <c r="B137" t="s">
        <v>2581</v>
      </c>
      <c r="C137">
        <v>18476</v>
      </c>
      <c r="D137" t="s">
        <v>779</v>
      </c>
      <c r="E137">
        <v>223</v>
      </c>
      <c r="F137" t="s">
        <v>1309</v>
      </c>
      <c r="G137" t="s">
        <v>1310</v>
      </c>
      <c r="H137">
        <v>122</v>
      </c>
      <c r="I137" t="s">
        <v>264</v>
      </c>
      <c r="J137" t="s">
        <v>265</v>
      </c>
      <c r="K137" s="59">
        <v>350</v>
      </c>
      <c r="L137" s="59">
        <v>350</v>
      </c>
      <c r="M137" s="59">
        <v>0</v>
      </c>
      <c r="N137" s="59">
        <v>0</v>
      </c>
      <c r="O137" s="59">
        <v>0</v>
      </c>
      <c r="P137" s="59">
        <v>0</v>
      </c>
      <c r="Q137">
        <v>0</v>
      </c>
      <c r="R137">
        <v>0</v>
      </c>
    </row>
    <row r="138" spans="1:19">
      <c r="A138">
        <v>1001</v>
      </c>
      <c r="B138" t="s">
        <v>1006</v>
      </c>
      <c r="C138">
        <v>39</v>
      </c>
      <c r="D138" t="s">
        <v>899</v>
      </c>
      <c r="E138">
        <v>101</v>
      </c>
      <c r="F138" t="s">
        <v>1007</v>
      </c>
      <c r="G138" t="s">
        <v>1008</v>
      </c>
      <c r="H138">
        <v>123</v>
      </c>
      <c r="I138" t="s">
        <v>236</v>
      </c>
      <c r="J138" t="s">
        <v>237</v>
      </c>
      <c r="K138" s="59">
        <v>0</v>
      </c>
      <c r="L138" s="59">
        <v>0</v>
      </c>
      <c r="M138" s="59">
        <v>0</v>
      </c>
      <c r="N138" s="59">
        <v>0</v>
      </c>
      <c r="O138" s="59">
        <v>0</v>
      </c>
      <c r="P138" s="59">
        <v>0</v>
      </c>
      <c r="Q138">
        <v>0</v>
      </c>
      <c r="R138">
        <v>0</v>
      </c>
    </row>
    <row r="139" spans="1:19">
      <c r="A139">
        <v>1002</v>
      </c>
      <c r="B139" t="s">
        <v>1006</v>
      </c>
      <c r="C139">
        <v>40</v>
      </c>
      <c r="D139" t="s">
        <v>397</v>
      </c>
      <c r="E139">
        <v>101</v>
      </c>
      <c r="F139" t="s">
        <v>1007</v>
      </c>
      <c r="G139" t="s">
        <v>1008</v>
      </c>
      <c r="H139">
        <v>123</v>
      </c>
      <c r="I139" t="s">
        <v>236</v>
      </c>
      <c r="J139" t="s">
        <v>237</v>
      </c>
      <c r="K139" s="59">
        <v>0</v>
      </c>
      <c r="L139" s="59">
        <v>0</v>
      </c>
      <c r="M139" s="59">
        <v>0</v>
      </c>
      <c r="N139" s="59">
        <v>0</v>
      </c>
      <c r="O139" s="59">
        <v>0</v>
      </c>
      <c r="P139" s="59">
        <v>0</v>
      </c>
      <c r="Q139">
        <v>0</v>
      </c>
      <c r="R139">
        <v>0</v>
      </c>
    </row>
    <row r="140" spans="1:19">
      <c r="A140">
        <v>1003</v>
      </c>
      <c r="B140" t="s">
        <v>1006</v>
      </c>
      <c r="C140">
        <v>43</v>
      </c>
      <c r="D140" t="s">
        <v>831</v>
      </c>
      <c r="E140">
        <v>101</v>
      </c>
      <c r="F140" t="s">
        <v>1007</v>
      </c>
      <c r="G140" t="s">
        <v>1008</v>
      </c>
      <c r="H140">
        <v>123</v>
      </c>
      <c r="I140" t="s">
        <v>236</v>
      </c>
      <c r="J140" t="s">
        <v>237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59">
        <v>0</v>
      </c>
      <c r="Q140">
        <v>0</v>
      </c>
      <c r="R140">
        <v>0</v>
      </c>
    </row>
    <row r="141" spans="1:19">
      <c r="A141">
        <v>1004</v>
      </c>
      <c r="B141" t="s">
        <v>1006</v>
      </c>
      <c r="C141">
        <v>44</v>
      </c>
      <c r="D141" t="s">
        <v>830</v>
      </c>
      <c r="E141">
        <v>101</v>
      </c>
      <c r="F141" t="s">
        <v>1007</v>
      </c>
      <c r="G141" t="s">
        <v>1008</v>
      </c>
      <c r="H141">
        <v>123</v>
      </c>
      <c r="I141" t="s">
        <v>236</v>
      </c>
      <c r="J141" t="s">
        <v>237</v>
      </c>
      <c r="K141" s="59">
        <v>0</v>
      </c>
      <c r="L141" s="59">
        <v>0</v>
      </c>
      <c r="M141" s="59">
        <v>0</v>
      </c>
      <c r="N141" s="59">
        <v>0</v>
      </c>
      <c r="O141" s="59">
        <v>0</v>
      </c>
      <c r="P141" s="59">
        <v>0</v>
      </c>
      <c r="Q141">
        <v>0</v>
      </c>
      <c r="R141">
        <v>0</v>
      </c>
    </row>
    <row r="142" spans="1:19">
      <c r="A142">
        <v>1005</v>
      </c>
      <c r="B142" t="s">
        <v>1006</v>
      </c>
      <c r="C142">
        <v>46</v>
      </c>
      <c r="D142" t="s">
        <v>832</v>
      </c>
      <c r="E142">
        <v>101</v>
      </c>
      <c r="F142" t="s">
        <v>1007</v>
      </c>
      <c r="G142" t="s">
        <v>1008</v>
      </c>
      <c r="H142">
        <v>123</v>
      </c>
      <c r="I142" t="s">
        <v>236</v>
      </c>
      <c r="J142" t="s">
        <v>237</v>
      </c>
      <c r="K142" s="59">
        <v>0</v>
      </c>
      <c r="L142" s="59">
        <v>0</v>
      </c>
      <c r="M142" s="59">
        <v>0</v>
      </c>
      <c r="N142" s="59">
        <v>0</v>
      </c>
      <c r="O142" s="59">
        <v>0</v>
      </c>
      <c r="P142" s="59">
        <v>0</v>
      </c>
      <c r="Q142">
        <v>0</v>
      </c>
      <c r="R142">
        <v>0</v>
      </c>
    </row>
    <row r="143" spans="1:19">
      <c r="A143">
        <v>1006</v>
      </c>
      <c r="B143" t="s">
        <v>1006</v>
      </c>
      <c r="C143">
        <v>47</v>
      </c>
      <c r="D143" t="s">
        <v>960</v>
      </c>
      <c r="E143">
        <v>101</v>
      </c>
      <c r="F143" t="s">
        <v>1007</v>
      </c>
      <c r="G143" t="s">
        <v>1008</v>
      </c>
      <c r="H143">
        <v>123</v>
      </c>
      <c r="I143" t="s">
        <v>236</v>
      </c>
      <c r="J143" t="s">
        <v>237</v>
      </c>
      <c r="K143" s="59">
        <v>0</v>
      </c>
      <c r="L143" s="59">
        <v>0</v>
      </c>
      <c r="M143" s="59">
        <v>0</v>
      </c>
      <c r="N143" s="59">
        <v>0</v>
      </c>
      <c r="O143" s="59">
        <v>0</v>
      </c>
      <c r="P143" s="59">
        <v>0</v>
      </c>
      <c r="Q143">
        <v>0</v>
      </c>
      <c r="R143">
        <v>0</v>
      </c>
    </row>
    <row r="144" spans="1:19">
      <c r="A144">
        <v>1007</v>
      </c>
      <c r="B144" t="s">
        <v>1006</v>
      </c>
      <c r="C144">
        <v>54</v>
      </c>
      <c r="D144" t="s">
        <v>839</v>
      </c>
      <c r="E144">
        <v>101</v>
      </c>
      <c r="F144" t="s">
        <v>1007</v>
      </c>
      <c r="G144" t="s">
        <v>1008</v>
      </c>
      <c r="H144">
        <v>123</v>
      </c>
      <c r="I144" t="s">
        <v>236</v>
      </c>
      <c r="J144" t="s">
        <v>237</v>
      </c>
      <c r="K144" s="59">
        <v>0</v>
      </c>
      <c r="L144" s="59">
        <v>0</v>
      </c>
      <c r="M144" s="59">
        <v>0</v>
      </c>
      <c r="N144" s="59">
        <v>0</v>
      </c>
      <c r="O144" s="59">
        <v>0</v>
      </c>
      <c r="P144" s="59">
        <v>0</v>
      </c>
      <c r="Q144">
        <v>0</v>
      </c>
      <c r="R144">
        <v>0</v>
      </c>
    </row>
    <row r="145" spans="1:18">
      <c r="A145">
        <v>1008</v>
      </c>
      <c r="B145" t="s">
        <v>1006</v>
      </c>
      <c r="C145">
        <v>55</v>
      </c>
      <c r="D145" t="s">
        <v>834</v>
      </c>
      <c r="E145">
        <v>101</v>
      </c>
      <c r="F145" t="s">
        <v>1007</v>
      </c>
      <c r="G145" t="s">
        <v>1008</v>
      </c>
      <c r="H145">
        <v>123</v>
      </c>
      <c r="I145" t="s">
        <v>236</v>
      </c>
      <c r="J145" t="s">
        <v>237</v>
      </c>
      <c r="K145" s="59">
        <v>0</v>
      </c>
      <c r="L145" s="59">
        <v>0</v>
      </c>
      <c r="M145" s="59">
        <v>0</v>
      </c>
      <c r="N145" s="59">
        <v>0</v>
      </c>
      <c r="O145" s="59">
        <v>0</v>
      </c>
      <c r="P145" s="59">
        <v>0</v>
      </c>
      <c r="Q145">
        <v>0</v>
      </c>
      <c r="R145">
        <v>0</v>
      </c>
    </row>
    <row r="146" spans="1:18">
      <c r="A146">
        <v>1009</v>
      </c>
      <c r="B146" t="s">
        <v>1006</v>
      </c>
      <c r="C146">
        <v>56</v>
      </c>
      <c r="D146" t="s">
        <v>833</v>
      </c>
      <c r="E146">
        <v>101</v>
      </c>
      <c r="F146" t="s">
        <v>1007</v>
      </c>
      <c r="G146" t="s">
        <v>1008</v>
      </c>
      <c r="H146">
        <v>123</v>
      </c>
      <c r="I146" t="s">
        <v>236</v>
      </c>
      <c r="J146" t="s">
        <v>237</v>
      </c>
      <c r="K146" s="59">
        <v>0</v>
      </c>
      <c r="L146" s="59">
        <v>0</v>
      </c>
      <c r="M146" s="59">
        <v>0</v>
      </c>
      <c r="N146" s="59">
        <v>0</v>
      </c>
      <c r="O146" s="59">
        <v>0</v>
      </c>
      <c r="P146" s="59">
        <v>0</v>
      </c>
      <c r="Q146">
        <v>0</v>
      </c>
      <c r="R146">
        <v>0</v>
      </c>
    </row>
    <row r="147" spans="1:18">
      <c r="A147">
        <v>1010</v>
      </c>
      <c r="B147" t="s">
        <v>1006</v>
      </c>
      <c r="C147">
        <v>57</v>
      </c>
      <c r="D147" t="s">
        <v>840</v>
      </c>
      <c r="E147">
        <v>101</v>
      </c>
      <c r="F147" t="s">
        <v>1007</v>
      </c>
      <c r="G147" t="s">
        <v>1008</v>
      </c>
      <c r="H147">
        <v>123</v>
      </c>
      <c r="I147" t="s">
        <v>236</v>
      </c>
      <c r="J147" t="s">
        <v>237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59">
        <v>0</v>
      </c>
      <c r="Q147">
        <v>0</v>
      </c>
      <c r="R147">
        <v>0</v>
      </c>
    </row>
    <row r="148" spans="1:18">
      <c r="A148">
        <v>1011</v>
      </c>
      <c r="B148" t="s">
        <v>1006</v>
      </c>
      <c r="C148">
        <v>58</v>
      </c>
      <c r="D148" t="s">
        <v>836</v>
      </c>
      <c r="E148">
        <v>101</v>
      </c>
      <c r="F148" t="s">
        <v>1007</v>
      </c>
      <c r="G148" t="s">
        <v>1008</v>
      </c>
      <c r="H148">
        <v>123</v>
      </c>
      <c r="I148" t="s">
        <v>236</v>
      </c>
      <c r="J148" t="s">
        <v>237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59">
        <v>0</v>
      </c>
      <c r="Q148">
        <v>0</v>
      </c>
      <c r="R148">
        <v>0</v>
      </c>
    </row>
    <row r="149" spans="1:18">
      <c r="A149">
        <v>1012</v>
      </c>
      <c r="B149" t="s">
        <v>1006</v>
      </c>
      <c r="C149">
        <v>59</v>
      </c>
      <c r="D149" t="s">
        <v>838</v>
      </c>
      <c r="E149">
        <v>101</v>
      </c>
      <c r="F149" t="s">
        <v>1007</v>
      </c>
      <c r="G149" t="s">
        <v>1008</v>
      </c>
      <c r="H149">
        <v>123</v>
      </c>
      <c r="I149" t="s">
        <v>236</v>
      </c>
      <c r="J149" t="s">
        <v>237</v>
      </c>
      <c r="K149" s="59">
        <v>0</v>
      </c>
      <c r="L149" s="59">
        <v>0</v>
      </c>
      <c r="M149" s="59">
        <v>0</v>
      </c>
      <c r="N149" s="59">
        <v>0</v>
      </c>
      <c r="O149" s="59">
        <v>0</v>
      </c>
      <c r="P149" s="59">
        <v>0</v>
      </c>
      <c r="Q149">
        <v>0</v>
      </c>
      <c r="R149">
        <v>0</v>
      </c>
    </row>
    <row r="150" spans="1:18">
      <c r="A150">
        <v>1013</v>
      </c>
      <c r="B150" t="s">
        <v>1006</v>
      </c>
      <c r="C150">
        <v>60</v>
      </c>
      <c r="D150" t="s">
        <v>850</v>
      </c>
      <c r="E150">
        <v>101</v>
      </c>
      <c r="F150" t="s">
        <v>1007</v>
      </c>
      <c r="G150" t="s">
        <v>1008</v>
      </c>
      <c r="H150">
        <v>123</v>
      </c>
      <c r="I150" t="s">
        <v>236</v>
      </c>
      <c r="J150" t="s">
        <v>237</v>
      </c>
      <c r="K150" s="59">
        <v>0</v>
      </c>
      <c r="L150" s="59">
        <v>0</v>
      </c>
      <c r="M150" s="59">
        <v>0</v>
      </c>
      <c r="N150" s="59">
        <v>0</v>
      </c>
      <c r="O150" s="59">
        <v>0</v>
      </c>
      <c r="P150" s="59">
        <v>0</v>
      </c>
      <c r="Q150">
        <v>0</v>
      </c>
      <c r="R150">
        <v>0</v>
      </c>
    </row>
    <row r="151" spans="1:18">
      <c r="A151">
        <v>1014</v>
      </c>
      <c r="B151" t="s">
        <v>1006</v>
      </c>
      <c r="C151">
        <v>75</v>
      </c>
      <c r="D151" t="s">
        <v>910</v>
      </c>
      <c r="E151">
        <v>101</v>
      </c>
      <c r="F151" t="s">
        <v>1007</v>
      </c>
      <c r="G151" t="s">
        <v>1008</v>
      </c>
      <c r="H151">
        <v>123</v>
      </c>
      <c r="I151" t="s">
        <v>236</v>
      </c>
      <c r="J151" t="s">
        <v>237</v>
      </c>
      <c r="K151" s="59">
        <v>0</v>
      </c>
      <c r="L151" s="59">
        <v>0</v>
      </c>
      <c r="M151" s="59">
        <v>0</v>
      </c>
      <c r="N151" s="59">
        <v>0</v>
      </c>
      <c r="O151" s="59">
        <v>0</v>
      </c>
      <c r="P151" s="59">
        <v>0</v>
      </c>
      <c r="Q151">
        <v>0</v>
      </c>
      <c r="R151">
        <v>0</v>
      </c>
    </row>
    <row r="152" spans="1:18">
      <c r="A152">
        <v>1015</v>
      </c>
      <c r="B152" t="s">
        <v>1006</v>
      </c>
      <c r="C152">
        <v>76</v>
      </c>
      <c r="D152" t="s">
        <v>933</v>
      </c>
      <c r="E152">
        <v>101</v>
      </c>
      <c r="F152" t="s">
        <v>1007</v>
      </c>
      <c r="G152" t="s">
        <v>1008</v>
      </c>
      <c r="H152">
        <v>123</v>
      </c>
      <c r="I152" t="s">
        <v>236</v>
      </c>
      <c r="J152" t="s">
        <v>237</v>
      </c>
      <c r="K152" s="59">
        <v>0</v>
      </c>
      <c r="L152" s="59">
        <v>0</v>
      </c>
      <c r="M152" s="59">
        <v>0</v>
      </c>
      <c r="N152" s="59">
        <v>0</v>
      </c>
      <c r="O152" s="59">
        <v>0</v>
      </c>
      <c r="P152" s="59">
        <v>0</v>
      </c>
      <c r="Q152">
        <v>0</v>
      </c>
      <c r="R152">
        <v>0</v>
      </c>
    </row>
    <row r="153" spans="1:18">
      <c r="A153">
        <v>1016</v>
      </c>
      <c r="B153" t="s">
        <v>1006</v>
      </c>
      <c r="C153">
        <v>81</v>
      </c>
      <c r="D153" t="s">
        <v>853</v>
      </c>
      <c r="E153">
        <v>101</v>
      </c>
      <c r="F153" t="s">
        <v>1007</v>
      </c>
      <c r="G153" t="s">
        <v>1008</v>
      </c>
      <c r="H153">
        <v>123</v>
      </c>
      <c r="I153" t="s">
        <v>236</v>
      </c>
      <c r="J153" t="s">
        <v>237</v>
      </c>
      <c r="K153" s="59">
        <v>0</v>
      </c>
      <c r="L153" s="59">
        <v>0</v>
      </c>
      <c r="M153" s="59">
        <v>0</v>
      </c>
      <c r="N153" s="59">
        <v>0</v>
      </c>
      <c r="O153" s="59">
        <v>0</v>
      </c>
      <c r="P153" s="59">
        <v>0</v>
      </c>
      <c r="Q153">
        <v>0</v>
      </c>
      <c r="R153">
        <v>0</v>
      </c>
    </row>
    <row r="154" spans="1:18">
      <c r="A154">
        <v>1017</v>
      </c>
      <c r="B154" t="s">
        <v>1006</v>
      </c>
      <c r="C154">
        <v>83</v>
      </c>
      <c r="D154" t="s">
        <v>816</v>
      </c>
      <c r="E154">
        <v>101</v>
      </c>
      <c r="F154" t="s">
        <v>1007</v>
      </c>
      <c r="G154" t="s">
        <v>1008</v>
      </c>
      <c r="H154">
        <v>123</v>
      </c>
      <c r="I154" t="s">
        <v>236</v>
      </c>
      <c r="J154" t="s">
        <v>237</v>
      </c>
      <c r="K154" s="59">
        <v>0</v>
      </c>
      <c r="L154" s="59">
        <v>0</v>
      </c>
      <c r="M154" s="59">
        <v>0</v>
      </c>
      <c r="N154" s="59">
        <v>0</v>
      </c>
      <c r="O154" s="59">
        <v>0</v>
      </c>
      <c r="P154" s="59">
        <v>0</v>
      </c>
      <c r="Q154">
        <v>0</v>
      </c>
      <c r="R154">
        <v>0</v>
      </c>
    </row>
    <row r="155" spans="1:18">
      <c r="A155">
        <v>1018</v>
      </c>
      <c r="B155" t="s">
        <v>1006</v>
      </c>
      <c r="C155">
        <v>84</v>
      </c>
      <c r="D155" t="s">
        <v>828</v>
      </c>
      <c r="E155">
        <v>101</v>
      </c>
      <c r="F155" t="s">
        <v>1007</v>
      </c>
      <c r="G155" t="s">
        <v>1008</v>
      </c>
      <c r="H155">
        <v>123</v>
      </c>
      <c r="I155" t="s">
        <v>236</v>
      </c>
      <c r="J155" t="s">
        <v>237</v>
      </c>
      <c r="K155" s="59">
        <v>0</v>
      </c>
      <c r="L155" s="59">
        <v>0</v>
      </c>
      <c r="M155" s="59">
        <v>0</v>
      </c>
      <c r="N155" s="59">
        <v>0</v>
      </c>
      <c r="O155" s="59">
        <v>0</v>
      </c>
      <c r="P155" s="59">
        <v>0</v>
      </c>
      <c r="Q155">
        <v>0</v>
      </c>
      <c r="R155">
        <v>0</v>
      </c>
    </row>
    <row r="156" spans="1:18">
      <c r="A156">
        <v>1019</v>
      </c>
      <c r="B156" t="s">
        <v>1006</v>
      </c>
      <c r="C156">
        <v>85</v>
      </c>
      <c r="D156" t="s">
        <v>962</v>
      </c>
      <c r="E156">
        <v>101</v>
      </c>
      <c r="F156" t="s">
        <v>1007</v>
      </c>
      <c r="G156" t="s">
        <v>1008</v>
      </c>
      <c r="H156">
        <v>123</v>
      </c>
      <c r="I156" t="s">
        <v>236</v>
      </c>
      <c r="J156" t="s">
        <v>237</v>
      </c>
      <c r="K156" s="59">
        <v>0</v>
      </c>
      <c r="L156" s="59">
        <v>0</v>
      </c>
      <c r="M156" s="59">
        <v>0</v>
      </c>
      <c r="N156" s="59">
        <v>0</v>
      </c>
      <c r="O156" s="59">
        <v>0</v>
      </c>
      <c r="P156" s="59">
        <v>0</v>
      </c>
      <c r="Q156">
        <v>0</v>
      </c>
      <c r="R156">
        <v>0</v>
      </c>
    </row>
    <row r="157" spans="1:18">
      <c r="A157">
        <v>1020</v>
      </c>
      <c r="B157" t="s">
        <v>1006</v>
      </c>
      <c r="C157">
        <v>86</v>
      </c>
      <c r="D157" t="s">
        <v>822</v>
      </c>
      <c r="E157">
        <v>101</v>
      </c>
      <c r="F157" t="s">
        <v>1007</v>
      </c>
      <c r="G157" t="s">
        <v>1008</v>
      </c>
      <c r="H157">
        <v>123</v>
      </c>
      <c r="I157" t="s">
        <v>236</v>
      </c>
      <c r="J157" t="s">
        <v>237</v>
      </c>
      <c r="K157" s="59">
        <v>0</v>
      </c>
      <c r="L157" s="59">
        <v>0</v>
      </c>
      <c r="M157" s="59">
        <v>0</v>
      </c>
      <c r="N157" s="59">
        <v>0</v>
      </c>
      <c r="O157" s="59">
        <v>0</v>
      </c>
      <c r="P157" s="59">
        <v>0</v>
      </c>
      <c r="Q157">
        <v>0</v>
      </c>
      <c r="R157">
        <v>0</v>
      </c>
    </row>
    <row r="158" spans="1:18">
      <c r="A158">
        <v>1021</v>
      </c>
      <c r="B158" t="s">
        <v>1006</v>
      </c>
      <c r="C158">
        <v>88</v>
      </c>
      <c r="D158" t="s">
        <v>854</v>
      </c>
      <c r="E158">
        <v>101</v>
      </c>
      <c r="F158" t="s">
        <v>1007</v>
      </c>
      <c r="G158" t="s">
        <v>1008</v>
      </c>
      <c r="H158">
        <v>123</v>
      </c>
      <c r="I158" t="s">
        <v>236</v>
      </c>
      <c r="J158" t="s">
        <v>237</v>
      </c>
      <c r="K158" s="59">
        <v>0</v>
      </c>
      <c r="L158" s="59">
        <v>0</v>
      </c>
      <c r="M158" s="59">
        <v>0</v>
      </c>
      <c r="N158" s="59">
        <v>0</v>
      </c>
      <c r="O158" s="59">
        <v>0</v>
      </c>
      <c r="P158" s="59">
        <v>0</v>
      </c>
      <c r="Q158">
        <v>0</v>
      </c>
      <c r="R158">
        <v>0</v>
      </c>
    </row>
    <row r="159" spans="1:18">
      <c r="A159">
        <v>1022</v>
      </c>
      <c r="B159" t="s">
        <v>1006</v>
      </c>
      <c r="C159">
        <v>89</v>
      </c>
      <c r="D159" t="s">
        <v>847</v>
      </c>
      <c r="E159">
        <v>101</v>
      </c>
      <c r="F159" t="s">
        <v>1007</v>
      </c>
      <c r="G159" t="s">
        <v>1008</v>
      </c>
      <c r="H159">
        <v>123</v>
      </c>
      <c r="I159" t="s">
        <v>236</v>
      </c>
      <c r="J159" t="s">
        <v>237</v>
      </c>
      <c r="K159" s="59">
        <v>0</v>
      </c>
      <c r="L159" s="59">
        <v>0</v>
      </c>
      <c r="M159" s="59">
        <v>0</v>
      </c>
      <c r="N159" s="59">
        <v>0</v>
      </c>
      <c r="O159" s="59">
        <v>0</v>
      </c>
      <c r="P159" s="59">
        <v>0</v>
      </c>
      <c r="Q159">
        <v>0</v>
      </c>
      <c r="R159">
        <v>0</v>
      </c>
    </row>
    <row r="160" spans="1:18">
      <c r="A160">
        <v>1023</v>
      </c>
      <c r="B160" t="s">
        <v>1006</v>
      </c>
      <c r="C160">
        <v>90</v>
      </c>
      <c r="D160" t="s">
        <v>818</v>
      </c>
      <c r="E160">
        <v>101</v>
      </c>
      <c r="F160" t="s">
        <v>1007</v>
      </c>
      <c r="G160" t="s">
        <v>1008</v>
      </c>
      <c r="H160">
        <v>123</v>
      </c>
      <c r="I160" t="s">
        <v>236</v>
      </c>
      <c r="J160" t="s">
        <v>237</v>
      </c>
      <c r="K160" s="59">
        <v>0</v>
      </c>
      <c r="L160" s="59">
        <v>0</v>
      </c>
      <c r="M160" s="59">
        <v>0</v>
      </c>
      <c r="N160" s="59">
        <v>0</v>
      </c>
      <c r="O160" s="59">
        <v>0</v>
      </c>
      <c r="P160" s="59">
        <v>0</v>
      </c>
      <c r="Q160">
        <v>0</v>
      </c>
      <c r="R160">
        <v>0</v>
      </c>
    </row>
    <row r="161" spans="1:18">
      <c r="A161">
        <v>1024</v>
      </c>
      <c r="B161" t="s">
        <v>1006</v>
      </c>
      <c r="C161">
        <v>91</v>
      </c>
      <c r="D161" t="s">
        <v>2624</v>
      </c>
      <c r="E161">
        <v>101</v>
      </c>
      <c r="F161" t="s">
        <v>1007</v>
      </c>
      <c r="G161" t="s">
        <v>1008</v>
      </c>
      <c r="H161">
        <v>123</v>
      </c>
      <c r="I161" t="s">
        <v>236</v>
      </c>
      <c r="J161" t="s">
        <v>237</v>
      </c>
      <c r="K161" s="59">
        <v>0</v>
      </c>
      <c r="L161" s="59">
        <v>0</v>
      </c>
      <c r="M161" s="59">
        <v>0</v>
      </c>
      <c r="N161" s="59">
        <v>0</v>
      </c>
      <c r="O161" s="59">
        <v>0</v>
      </c>
      <c r="P161" s="59">
        <v>0</v>
      </c>
      <c r="Q161">
        <v>0</v>
      </c>
      <c r="R161">
        <v>0</v>
      </c>
    </row>
    <row r="162" spans="1:18">
      <c r="A162">
        <v>1025</v>
      </c>
      <c r="B162" t="s">
        <v>1006</v>
      </c>
      <c r="C162">
        <v>94</v>
      </c>
      <c r="D162" t="s">
        <v>817</v>
      </c>
      <c r="E162">
        <v>101</v>
      </c>
      <c r="F162" t="s">
        <v>1007</v>
      </c>
      <c r="G162" t="s">
        <v>1008</v>
      </c>
      <c r="H162">
        <v>123</v>
      </c>
      <c r="I162" t="s">
        <v>236</v>
      </c>
      <c r="J162" t="s">
        <v>237</v>
      </c>
      <c r="K162" s="59">
        <v>0</v>
      </c>
      <c r="L162" s="59">
        <v>0</v>
      </c>
      <c r="M162" s="59">
        <v>0</v>
      </c>
      <c r="N162" s="59">
        <v>0</v>
      </c>
      <c r="O162" s="59">
        <v>0</v>
      </c>
      <c r="P162" s="59">
        <v>0</v>
      </c>
      <c r="Q162">
        <v>0</v>
      </c>
      <c r="R162">
        <v>0</v>
      </c>
    </row>
    <row r="163" spans="1:18">
      <c r="A163">
        <v>1026</v>
      </c>
      <c r="B163" t="s">
        <v>1006</v>
      </c>
      <c r="C163">
        <v>95</v>
      </c>
      <c r="D163" t="s">
        <v>928</v>
      </c>
      <c r="E163">
        <v>101</v>
      </c>
      <c r="F163" t="s">
        <v>1007</v>
      </c>
      <c r="G163" t="s">
        <v>1008</v>
      </c>
      <c r="H163">
        <v>123</v>
      </c>
      <c r="I163" t="s">
        <v>236</v>
      </c>
      <c r="J163" t="s">
        <v>237</v>
      </c>
      <c r="K163" s="59">
        <v>0</v>
      </c>
      <c r="L163" s="59">
        <v>0</v>
      </c>
      <c r="M163" s="59">
        <v>0</v>
      </c>
      <c r="N163" s="59">
        <v>0</v>
      </c>
      <c r="O163" s="59">
        <v>0</v>
      </c>
      <c r="P163" s="59">
        <v>0</v>
      </c>
      <c r="Q163">
        <v>0</v>
      </c>
      <c r="R163">
        <v>0</v>
      </c>
    </row>
    <row r="164" spans="1:18">
      <c r="A164">
        <v>1027</v>
      </c>
      <c r="B164" t="s">
        <v>1006</v>
      </c>
      <c r="C164">
        <v>98</v>
      </c>
      <c r="D164" t="s">
        <v>819</v>
      </c>
      <c r="E164">
        <v>101</v>
      </c>
      <c r="F164" t="s">
        <v>1007</v>
      </c>
      <c r="G164" t="s">
        <v>1008</v>
      </c>
      <c r="H164">
        <v>123</v>
      </c>
      <c r="I164" t="s">
        <v>236</v>
      </c>
      <c r="J164" t="s">
        <v>237</v>
      </c>
      <c r="K164" s="59">
        <v>0</v>
      </c>
      <c r="L164" s="59">
        <v>0</v>
      </c>
      <c r="M164" s="59">
        <v>0</v>
      </c>
      <c r="N164" s="59">
        <v>0</v>
      </c>
      <c r="O164" s="59">
        <v>0</v>
      </c>
      <c r="P164" s="59">
        <v>0</v>
      </c>
      <c r="Q164">
        <v>0</v>
      </c>
      <c r="R164">
        <v>0</v>
      </c>
    </row>
    <row r="165" spans="1:18">
      <c r="A165">
        <v>1028</v>
      </c>
      <c r="B165" t="s">
        <v>1006</v>
      </c>
      <c r="C165">
        <v>99</v>
      </c>
      <c r="D165" t="s">
        <v>930</v>
      </c>
      <c r="E165">
        <v>101</v>
      </c>
      <c r="F165" t="s">
        <v>1007</v>
      </c>
      <c r="G165" t="s">
        <v>1008</v>
      </c>
      <c r="H165">
        <v>123</v>
      </c>
      <c r="I165" t="s">
        <v>236</v>
      </c>
      <c r="J165" t="s">
        <v>237</v>
      </c>
      <c r="K165" s="59">
        <v>0</v>
      </c>
      <c r="L165" s="59">
        <v>0</v>
      </c>
      <c r="M165" s="59">
        <v>0</v>
      </c>
      <c r="N165" s="59">
        <v>0</v>
      </c>
      <c r="O165" s="59">
        <v>0</v>
      </c>
      <c r="P165" s="59">
        <v>0</v>
      </c>
      <c r="Q165">
        <v>0</v>
      </c>
      <c r="R165">
        <v>0</v>
      </c>
    </row>
    <row r="166" spans="1:18">
      <c r="A166">
        <v>1029</v>
      </c>
      <c r="B166" t="s">
        <v>1006</v>
      </c>
      <c r="C166">
        <v>100</v>
      </c>
      <c r="D166" t="s">
        <v>848</v>
      </c>
      <c r="E166">
        <v>101</v>
      </c>
      <c r="F166" t="s">
        <v>1007</v>
      </c>
      <c r="G166" t="s">
        <v>1008</v>
      </c>
      <c r="H166">
        <v>123</v>
      </c>
      <c r="I166" t="s">
        <v>236</v>
      </c>
      <c r="J166" t="s">
        <v>237</v>
      </c>
      <c r="K166" s="59">
        <v>0</v>
      </c>
      <c r="L166" s="59">
        <v>0</v>
      </c>
      <c r="M166" s="59">
        <v>0</v>
      </c>
      <c r="N166" s="59">
        <v>0</v>
      </c>
      <c r="O166" s="59">
        <v>0</v>
      </c>
      <c r="P166" s="59">
        <v>0</v>
      </c>
      <c r="Q166">
        <v>0</v>
      </c>
      <c r="R166">
        <v>0</v>
      </c>
    </row>
    <row r="167" spans="1:18">
      <c r="A167">
        <v>1030</v>
      </c>
      <c r="B167" t="s">
        <v>1006</v>
      </c>
      <c r="C167">
        <v>160</v>
      </c>
      <c r="D167" t="s">
        <v>842</v>
      </c>
      <c r="E167">
        <v>101</v>
      </c>
      <c r="F167" t="s">
        <v>1007</v>
      </c>
      <c r="G167" t="s">
        <v>1008</v>
      </c>
      <c r="H167">
        <v>123</v>
      </c>
      <c r="I167" t="s">
        <v>236</v>
      </c>
      <c r="J167" t="s">
        <v>237</v>
      </c>
      <c r="K167" s="59">
        <v>0</v>
      </c>
      <c r="L167" s="59">
        <v>0</v>
      </c>
      <c r="M167" s="59">
        <v>0</v>
      </c>
      <c r="N167" s="59">
        <v>0</v>
      </c>
      <c r="O167" s="59">
        <v>0</v>
      </c>
      <c r="P167" s="59">
        <v>0</v>
      </c>
      <c r="Q167">
        <v>0</v>
      </c>
      <c r="R167">
        <v>0</v>
      </c>
    </row>
    <row r="168" spans="1:18">
      <c r="A168">
        <v>1031</v>
      </c>
      <c r="B168" t="s">
        <v>1006</v>
      </c>
      <c r="C168">
        <v>161</v>
      </c>
      <c r="D168" t="s">
        <v>967</v>
      </c>
      <c r="E168">
        <v>101</v>
      </c>
      <c r="F168" t="s">
        <v>1007</v>
      </c>
      <c r="G168" t="s">
        <v>1008</v>
      </c>
      <c r="H168">
        <v>123</v>
      </c>
      <c r="I168" t="s">
        <v>236</v>
      </c>
      <c r="J168" t="s">
        <v>237</v>
      </c>
      <c r="K168" s="59">
        <v>0</v>
      </c>
      <c r="L168" s="59">
        <v>0</v>
      </c>
      <c r="M168" s="59">
        <v>0</v>
      </c>
      <c r="N168" s="59">
        <v>0</v>
      </c>
      <c r="O168" s="59">
        <v>0</v>
      </c>
      <c r="P168" s="59">
        <v>0</v>
      </c>
      <c r="Q168">
        <v>0</v>
      </c>
      <c r="R168">
        <v>0</v>
      </c>
    </row>
    <row r="169" spans="1:18">
      <c r="A169">
        <v>1032</v>
      </c>
      <c r="B169" t="s">
        <v>1006</v>
      </c>
      <c r="C169">
        <v>163</v>
      </c>
      <c r="D169" t="s">
        <v>851</v>
      </c>
      <c r="E169">
        <v>101</v>
      </c>
      <c r="F169" t="s">
        <v>1007</v>
      </c>
      <c r="G169" t="s">
        <v>1008</v>
      </c>
      <c r="H169">
        <v>123</v>
      </c>
      <c r="I169" t="s">
        <v>236</v>
      </c>
      <c r="J169" t="s">
        <v>237</v>
      </c>
      <c r="K169" s="59">
        <v>0</v>
      </c>
      <c r="L169" s="59">
        <v>0</v>
      </c>
      <c r="M169" s="59">
        <v>0</v>
      </c>
      <c r="N169" s="59">
        <v>0</v>
      </c>
      <c r="O169" s="59">
        <v>0</v>
      </c>
      <c r="P169" s="59">
        <v>0</v>
      </c>
      <c r="Q169">
        <v>0</v>
      </c>
      <c r="R169">
        <v>0</v>
      </c>
    </row>
    <row r="170" spans="1:18">
      <c r="A170">
        <v>1033</v>
      </c>
      <c r="B170" t="s">
        <v>1006</v>
      </c>
      <c r="C170">
        <v>164</v>
      </c>
      <c r="D170" t="s">
        <v>846</v>
      </c>
      <c r="E170">
        <v>101</v>
      </c>
      <c r="F170" t="s">
        <v>1007</v>
      </c>
      <c r="G170" t="s">
        <v>1008</v>
      </c>
      <c r="H170">
        <v>123</v>
      </c>
      <c r="I170" t="s">
        <v>236</v>
      </c>
      <c r="J170" t="s">
        <v>237</v>
      </c>
      <c r="K170" s="59">
        <v>0</v>
      </c>
      <c r="L170" s="59">
        <v>0</v>
      </c>
      <c r="M170" s="59">
        <v>0</v>
      </c>
      <c r="N170" s="59">
        <v>0</v>
      </c>
      <c r="O170" s="59">
        <v>0</v>
      </c>
      <c r="P170" s="59">
        <v>0</v>
      </c>
      <c r="Q170">
        <v>0</v>
      </c>
      <c r="R170">
        <v>0</v>
      </c>
    </row>
    <row r="171" spans="1:18">
      <c r="A171">
        <v>1035</v>
      </c>
      <c r="B171" t="s">
        <v>1006</v>
      </c>
      <c r="C171">
        <v>166</v>
      </c>
      <c r="D171" t="s">
        <v>845</v>
      </c>
      <c r="E171">
        <v>101</v>
      </c>
      <c r="F171" t="s">
        <v>1007</v>
      </c>
      <c r="G171" t="s">
        <v>1008</v>
      </c>
      <c r="H171">
        <v>123</v>
      </c>
      <c r="I171" t="s">
        <v>236</v>
      </c>
      <c r="J171" t="s">
        <v>237</v>
      </c>
      <c r="K171" s="59">
        <v>0</v>
      </c>
      <c r="L171" s="59">
        <v>0</v>
      </c>
      <c r="M171" s="59">
        <v>0</v>
      </c>
      <c r="N171" s="59">
        <v>0</v>
      </c>
      <c r="O171" s="59">
        <v>0</v>
      </c>
      <c r="P171" s="59">
        <v>0</v>
      </c>
      <c r="Q171">
        <v>0</v>
      </c>
      <c r="R171">
        <v>0</v>
      </c>
    </row>
    <row r="172" spans="1:18">
      <c r="A172">
        <v>1037</v>
      </c>
      <c r="B172" t="s">
        <v>1006</v>
      </c>
      <c r="C172">
        <v>168</v>
      </c>
      <c r="D172" t="s">
        <v>841</v>
      </c>
      <c r="E172">
        <v>101</v>
      </c>
      <c r="F172" t="s">
        <v>1007</v>
      </c>
      <c r="G172" t="s">
        <v>1008</v>
      </c>
      <c r="H172">
        <v>123</v>
      </c>
      <c r="I172" t="s">
        <v>236</v>
      </c>
      <c r="J172" t="s">
        <v>237</v>
      </c>
      <c r="K172" s="59">
        <v>0</v>
      </c>
      <c r="L172" s="59">
        <v>0</v>
      </c>
      <c r="M172" s="59">
        <v>0</v>
      </c>
      <c r="N172" s="59">
        <v>0</v>
      </c>
      <c r="O172" s="59">
        <v>0</v>
      </c>
      <c r="P172" s="59">
        <v>0</v>
      </c>
      <c r="Q172">
        <v>0</v>
      </c>
      <c r="R172">
        <v>0</v>
      </c>
    </row>
    <row r="173" spans="1:18">
      <c r="A173">
        <v>1039</v>
      </c>
      <c r="B173" t="s">
        <v>1006</v>
      </c>
      <c r="C173">
        <v>187</v>
      </c>
      <c r="D173" t="s">
        <v>898</v>
      </c>
      <c r="E173">
        <v>101</v>
      </c>
      <c r="F173" t="s">
        <v>1007</v>
      </c>
      <c r="G173" t="s">
        <v>1008</v>
      </c>
      <c r="H173">
        <v>123</v>
      </c>
      <c r="I173" t="s">
        <v>236</v>
      </c>
      <c r="J173" t="s">
        <v>237</v>
      </c>
      <c r="K173" s="59">
        <v>0</v>
      </c>
      <c r="L173" s="59">
        <v>0</v>
      </c>
      <c r="M173" s="59">
        <v>0</v>
      </c>
      <c r="N173" s="59">
        <v>0</v>
      </c>
      <c r="O173" s="59">
        <v>0</v>
      </c>
      <c r="P173" s="59">
        <v>0</v>
      </c>
      <c r="Q173">
        <v>0</v>
      </c>
      <c r="R173">
        <v>0</v>
      </c>
    </row>
    <row r="174" spans="1:18">
      <c r="A174">
        <v>1040</v>
      </c>
      <c r="B174" t="s">
        <v>1006</v>
      </c>
      <c r="C174">
        <v>188</v>
      </c>
      <c r="D174" t="s">
        <v>897</v>
      </c>
      <c r="E174">
        <v>101</v>
      </c>
      <c r="F174" t="s">
        <v>1007</v>
      </c>
      <c r="G174" t="s">
        <v>1008</v>
      </c>
      <c r="H174">
        <v>123</v>
      </c>
      <c r="I174" t="s">
        <v>236</v>
      </c>
      <c r="J174" t="s">
        <v>237</v>
      </c>
      <c r="K174" s="59">
        <v>0</v>
      </c>
      <c r="L174" s="59">
        <v>0</v>
      </c>
      <c r="M174" s="59">
        <v>0</v>
      </c>
      <c r="N174" s="59">
        <v>0</v>
      </c>
      <c r="O174" s="59">
        <v>0</v>
      </c>
      <c r="P174" s="59">
        <v>0</v>
      </c>
      <c r="Q174">
        <v>0</v>
      </c>
      <c r="R174">
        <v>0</v>
      </c>
    </row>
    <row r="175" spans="1:18">
      <c r="A175">
        <v>1041</v>
      </c>
      <c r="B175" t="s">
        <v>1006</v>
      </c>
      <c r="C175">
        <v>189</v>
      </c>
      <c r="D175" t="s">
        <v>896</v>
      </c>
      <c r="E175">
        <v>101</v>
      </c>
      <c r="F175" t="s">
        <v>1007</v>
      </c>
      <c r="G175" t="s">
        <v>1008</v>
      </c>
      <c r="H175">
        <v>123</v>
      </c>
      <c r="I175" t="s">
        <v>236</v>
      </c>
      <c r="J175" t="s">
        <v>237</v>
      </c>
      <c r="K175" s="59">
        <v>0</v>
      </c>
      <c r="L175" s="59">
        <v>0</v>
      </c>
      <c r="M175" s="59">
        <v>0</v>
      </c>
      <c r="N175" s="59">
        <v>0</v>
      </c>
      <c r="O175" s="59">
        <v>0</v>
      </c>
      <c r="P175" s="59">
        <v>0</v>
      </c>
      <c r="Q175">
        <v>0</v>
      </c>
      <c r="R175">
        <v>0</v>
      </c>
    </row>
    <row r="176" spans="1:18">
      <c r="A176">
        <v>1042</v>
      </c>
      <c r="B176" t="s">
        <v>1006</v>
      </c>
      <c r="C176">
        <v>192</v>
      </c>
      <c r="D176" t="s">
        <v>903</v>
      </c>
      <c r="E176">
        <v>101</v>
      </c>
      <c r="F176" t="s">
        <v>1007</v>
      </c>
      <c r="G176" t="s">
        <v>1008</v>
      </c>
      <c r="H176">
        <v>123</v>
      </c>
      <c r="I176" t="s">
        <v>236</v>
      </c>
      <c r="J176" t="s">
        <v>237</v>
      </c>
      <c r="K176" s="59">
        <v>0</v>
      </c>
      <c r="L176" s="59">
        <v>0</v>
      </c>
      <c r="M176" s="59">
        <v>0</v>
      </c>
      <c r="N176" s="59">
        <v>0</v>
      </c>
      <c r="O176" s="59">
        <v>0</v>
      </c>
      <c r="P176" s="59">
        <v>0</v>
      </c>
      <c r="Q176">
        <v>0</v>
      </c>
      <c r="R176">
        <v>0</v>
      </c>
    </row>
    <row r="177" spans="1:18">
      <c r="A177">
        <v>1043</v>
      </c>
      <c r="B177" t="s">
        <v>1006</v>
      </c>
      <c r="C177">
        <v>200</v>
      </c>
      <c r="D177" t="s">
        <v>621</v>
      </c>
      <c r="E177">
        <v>101</v>
      </c>
      <c r="F177" t="s">
        <v>1007</v>
      </c>
      <c r="G177" t="s">
        <v>1008</v>
      </c>
      <c r="H177">
        <v>123</v>
      </c>
      <c r="I177" t="s">
        <v>236</v>
      </c>
      <c r="J177" t="s">
        <v>237</v>
      </c>
      <c r="K177" s="59">
        <v>0</v>
      </c>
      <c r="L177" s="59">
        <v>0</v>
      </c>
      <c r="M177" s="59">
        <v>0</v>
      </c>
      <c r="N177" s="59">
        <v>0</v>
      </c>
      <c r="O177" s="59">
        <v>0</v>
      </c>
      <c r="P177" s="59">
        <v>0</v>
      </c>
      <c r="Q177">
        <v>0</v>
      </c>
      <c r="R177">
        <v>0</v>
      </c>
    </row>
    <row r="178" spans="1:18">
      <c r="A178">
        <v>1044</v>
      </c>
      <c r="B178" t="s">
        <v>1006</v>
      </c>
      <c r="C178">
        <v>201</v>
      </c>
      <c r="D178" t="s">
        <v>906</v>
      </c>
      <c r="E178">
        <v>101</v>
      </c>
      <c r="F178" t="s">
        <v>1007</v>
      </c>
      <c r="G178" t="s">
        <v>1008</v>
      </c>
      <c r="H178">
        <v>123</v>
      </c>
      <c r="I178" t="s">
        <v>236</v>
      </c>
      <c r="J178" t="s">
        <v>237</v>
      </c>
      <c r="K178" s="59">
        <v>0</v>
      </c>
      <c r="L178" s="59">
        <v>0</v>
      </c>
      <c r="M178" s="59">
        <v>0</v>
      </c>
      <c r="N178" s="59">
        <v>0</v>
      </c>
      <c r="O178" s="59">
        <v>0</v>
      </c>
      <c r="P178" s="59">
        <v>0</v>
      </c>
      <c r="Q178">
        <v>0</v>
      </c>
      <c r="R178">
        <v>0</v>
      </c>
    </row>
    <row r="179" spans="1:18">
      <c r="A179">
        <v>1045</v>
      </c>
      <c r="B179" t="s">
        <v>1006</v>
      </c>
      <c r="C179">
        <v>202</v>
      </c>
      <c r="D179" t="s">
        <v>907</v>
      </c>
      <c r="E179">
        <v>101</v>
      </c>
      <c r="F179" t="s">
        <v>1007</v>
      </c>
      <c r="G179" t="s">
        <v>1008</v>
      </c>
      <c r="H179">
        <v>123</v>
      </c>
      <c r="I179" t="s">
        <v>236</v>
      </c>
      <c r="J179" t="s">
        <v>237</v>
      </c>
      <c r="K179" s="59">
        <v>0</v>
      </c>
      <c r="L179" s="59">
        <v>0</v>
      </c>
      <c r="M179" s="59">
        <v>0</v>
      </c>
      <c r="N179" s="59">
        <v>0</v>
      </c>
      <c r="O179" s="59">
        <v>0</v>
      </c>
      <c r="P179" s="59">
        <v>0</v>
      </c>
      <c r="Q179">
        <v>0</v>
      </c>
      <c r="R179">
        <v>0</v>
      </c>
    </row>
    <row r="180" spans="1:18">
      <c r="A180">
        <v>1046</v>
      </c>
      <c r="B180" t="s">
        <v>1006</v>
      </c>
      <c r="C180">
        <v>204</v>
      </c>
      <c r="D180" t="s">
        <v>926</v>
      </c>
      <c r="E180">
        <v>101</v>
      </c>
      <c r="F180" t="s">
        <v>1007</v>
      </c>
      <c r="G180" t="s">
        <v>1008</v>
      </c>
      <c r="H180">
        <v>123</v>
      </c>
      <c r="I180" t="s">
        <v>236</v>
      </c>
      <c r="J180" t="s">
        <v>237</v>
      </c>
      <c r="K180" s="59">
        <v>0</v>
      </c>
      <c r="L180" s="59">
        <v>0</v>
      </c>
      <c r="M180" s="59">
        <v>0</v>
      </c>
      <c r="N180" s="59">
        <v>0</v>
      </c>
      <c r="O180" s="59">
        <v>0</v>
      </c>
      <c r="P180" s="59">
        <v>0</v>
      </c>
      <c r="Q180">
        <v>0</v>
      </c>
      <c r="R180">
        <v>0</v>
      </c>
    </row>
    <row r="181" spans="1:18">
      <c r="A181">
        <v>1047</v>
      </c>
      <c r="B181" t="s">
        <v>1006</v>
      </c>
      <c r="C181">
        <v>206</v>
      </c>
      <c r="D181" t="s">
        <v>904</v>
      </c>
      <c r="E181">
        <v>101</v>
      </c>
      <c r="F181" t="s">
        <v>1007</v>
      </c>
      <c r="G181" t="s">
        <v>1008</v>
      </c>
      <c r="H181">
        <v>123</v>
      </c>
      <c r="I181" t="s">
        <v>236</v>
      </c>
      <c r="J181" t="s">
        <v>237</v>
      </c>
      <c r="K181" s="59">
        <v>0</v>
      </c>
      <c r="L181" s="59">
        <v>0</v>
      </c>
      <c r="M181" s="59">
        <v>0</v>
      </c>
      <c r="N181" s="59">
        <v>0</v>
      </c>
      <c r="O181" s="59">
        <v>0</v>
      </c>
      <c r="P181" s="59">
        <v>0</v>
      </c>
      <c r="Q181">
        <v>0</v>
      </c>
      <c r="R181">
        <v>0</v>
      </c>
    </row>
    <row r="182" spans="1:18">
      <c r="A182">
        <v>1048</v>
      </c>
      <c r="B182" t="s">
        <v>1006</v>
      </c>
      <c r="C182">
        <v>207</v>
      </c>
      <c r="D182" t="s">
        <v>908</v>
      </c>
      <c r="E182">
        <v>101</v>
      </c>
      <c r="F182" t="s">
        <v>1007</v>
      </c>
      <c r="G182" t="s">
        <v>1008</v>
      </c>
      <c r="H182">
        <v>123</v>
      </c>
      <c r="I182" t="s">
        <v>236</v>
      </c>
      <c r="J182" t="s">
        <v>237</v>
      </c>
      <c r="K182" s="59">
        <v>0</v>
      </c>
      <c r="L182" s="59">
        <v>0</v>
      </c>
      <c r="M182" s="59">
        <v>0</v>
      </c>
      <c r="N182" s="59">
        <v>0</v>
      </c>
      <c r="O182" s="59">
        <v>0</v>
      </c>
      <c r="P182" s="59">
        <v>0</v>
      </c>
      <c r="Q182">
        <v>0</v>
      </c>
      <c r="R182">
        <v>0</v>
      </c>
    </row>
    <row r="183" spans="1:18">
      <c r="A183">
        <v>1078</v>
      </c>
      <c r="B183" t="s">
        <v>1006</v>
      </c>
      <c r="C183">
        <v>242</v>
      </c>
      <c r="D183" t="s">
        <v>914</v>
      </c>
      <c r="E183">
        <v>101</v>
      </c>
      <c r="F183" t="s">
        <v>1007</v>
      </c>
      <c r="G183" t="s">
        <v>1008</v>
      </c>
      <c r="H183">
        <v>123</v>
      </c>
      <c r="I183" t="s">
        <v>236</v>
      </c>
      <c r="J183" t="s">
        <v>237</v>
      </c>
      <c r="K183" s="59">
        <v>0</v>
      </c>
      <c r="L183" s="59">
        <v>0</v>
      </c>
      <c r="M183" s="59">
        <v>0</v>
      </c>
      <c r="N183" s="59">
        <v>0</v>
      </c>
      <c r="O183" s="59">
        <v>0</v>
      </c>
      <c r="P183" s="59">
        <v>0</v>
      </c>
      <c r="Q183">
        <v>0</v>
      </c>
      <c r="R183">
        <v>0</v>
      </c>
    </row>
    <row r="184" spans="1:18">
      <c r="A184">
        <v>1079</v>
      </c>
      <c r="B184" t="s">
        <v>1006</v>
      </c>
      <c r="C184">
        <v>243</v>
      </c>
      <c r="D184" t="s">
        <v>921</v>
      </c>
      <c r="E184">
        <v>101</v>
      </c>
      <c r="F184" t="s">
        <v>1007</v>
      </c>
      <c r="G184" t="s">
        <v>1008</v>
      </c>
      <c r="H184">
        <v>123</v>
      </c>
      <c r="I184" t="s">
        <v>236</v>
      </c>
      <c r="J184" t="s">
        <v>237</v>
      </c>
      <c r="K184" s="59">
        <v>0</v>
      </c>
      <c r="L184" s="59">
        <v>0</v>
      </c>
      <c r="M184" s="59">
        <v>0</v>
      </c>
      <c r="N184" s="59">
        <v>0</v>
      </c>
      <c r="O184" s="59">
        <v>0</v>
      </c>
      <c r="P184" s="59">
        <v>0</v>
      </c>
      <c r="Q184">
        <v>0</v>
      </c>
      <c r="R184">
        <v>0</v>
      </c>
    </row>
    <row r="185" spans="1:18">
      <c r="A185">
        <v>1080</v>
      </c>
      <c r="B185" t="s">
        <v>1006</v>
      </c>
      <c r="C185">
        <v>244</v>
      </c>
      <c r="D185" t="s">
        <v>916</v>
      </c>
      <c r="E185">
        <v>101</v>
      </c>
      <c r="F185" t="s">
        <v>1007</v>
      </c>
      <c r="G185" t="s">
        <v>1008</v>
      </c>
      <c r="H185">
        <v>123</v>
      </c>
      <c r="I185" t="s">
        <v>236</v>
      </c>
      <c r="J185" t="s">
        <v>237</v>
      </c>
      <c r="K185" s="59">
        <v>0</v>
      </c>
      <c r="L185" s="59">
        <v>0</v>
      </c>
      <c r="M185" s="59">
        <v>0</v>
      </c>
      <c r="N185" s="59">
        <v>0</v>
      </c>
      <c r="O185" s="59">
        <v>0</v>
      </c>
      <c r="P185" s="59">
        <v>0</v>
      </c>
      <c r="Q185">
        <v>0</v>
      </c>
      <c r="R185">
        <v>0</v>
      </c>
    </row>
    <row r="186" spans="1:18">
      <c r="A186">
        <v>1081</v>
      </c>
      <c r="B186" t="s">
        <v>1006</v>
      </c>
      <c r="C186">
        <v>246</v>
      </c>
      <c r="D186" t="s">
        <v>238</v>
      </c>
      <c r="E186">
        <v>101</v>
      </c>
      <c r="F186" t="s">
        <v>1007</v>
      </c>
      <c r="G186" t="s">
        <v>1008</v>
      </c>
      <c r="H186">
        <v>123</v>
      </c>
      <c r="I186" t="s">
        <v>236</v>
      </c>
      <c r="J186" t="s">
        <v>237</v>
      </c>
      <c r="K186" s="59">
        <v>0</v>
      </c>
      <c r="L186" s="59">
        <v>0</v>
      </c>
      <c r="M186" s="59">
        <v>0</v>
      </c>
      <c r="N186" s="59">
        <v>0</v>
      </c>
      <c r="O186" s="59">
        <v>0</v>
      </c>
      <c r="P186" s="59">
        <v>0</v>
      </c>
      <c r="Q186">
        <v>0</v>
      </c>
      <c r="R186">
        <v>0</v>
      </c>
    </row>
    <row r="187" spans="1:18">
      <c r="A187">
        <v>1082</v>
      </c>
      <c r="B187" t="s">
        <v>1006</v>
      </c>
      <c r="C187">
        <v>247</v>
      </c>
      <c r="D187" t="s">
        <v>912</v>
      </c>
      <c r="E187">
        <v>101</v>
      </c>
      <c r="F187" t="s">
        <v>1007</v>
      </c>
      <c r="G187" t="s">
        <v>1008</v>
      </c>
      <c r="H187">
        <v>123</v>
      </c>
      <c r="I187" t="s">
        <v>236</v>
      </c>
      <c r="J187" t="s">
        <v>237</v>
      </c>
      <c r="K187" s="59">
        <v>0</v>
      </c>
      <c r="L187" s="59">
        <v>0</v>
      </c>
      <c r="M187" s="59">
        <v>0</v>
      </c>
      <c r="N187" s="59">
        <v>0</v>
      </c>
      <c r="O187" s="59">
        <v>0</v>
      </c>
      <c r="P187" s="59">
        <v>0</v>
      </c>
      <c r="Q187">
        <v>0</v>
      </c>
      <c r="R187">
        <v>0</v>
      </c>
    </row>
    <row r="188" spans="1:18">
      <c r="A188">
        <v>1083</v>
      </c>
      <c r="B188" t="s">
        <v>1006</v>
      </c>
      <c r="C188">
        <v>248</v>
      </c>
      <c r="D188" t="s">
        <v>239</v>
      </c>
      <c r="E188">
        <v>101</v>
      </c>
      <c r="F188" t="s">
        <v>1007</v>
      </c>
      <c r="G188" t="s">
        <v>1008</v>
      </c>
      <c r="H188">
        <v>123</v>
      </c>
      <c r="I188" t="s">
        <v>236</v>
      </c>
      <c r="J188" t="s">
        <v>237</v>
      </c>
      <c r="K188" s="59">
        <v>0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>
        <v>0</v>
      </c>
      <c r="R188">
        <v>0</v>
      </c>
    </row>
    <row r="189" spans="1:18">
      <c r="A189">
        <v>1084</v>
      </c>
      <c r="B189" t="s">
        <v>1006</v>
      </c>
      <c r="C189">
        <v>249</v>
      </c>
      <c r="D189" t="s">
        <v>915</v>
      </c>
      <c r="E189">
        <v>101</v>
      </c>
      <c r="F189" t="s">
        <v>1007</v>
      </c>
      <c r="G189" t="s">
        <v>1008</v>
      </c>
      <c r="H189">
        <v>123</v>
      </c>
      <c r="I189" t="s">
        <v>236</v>
      </c>
      <c r="J189" t="s">
        <v>237</v>
      </c>
      <c r="K189" s="59">
        <v>0</v>
      </c>
      <c r="L189" s="59">
        <v>0</v>
      </c>
      <c r="M189" s="59">
        <v>0</v>
      </c>
      <c r="N189" s="59">
        <v>0</v>
      </c>
      <c r="O189" s="59">
        <v>0</v>
      </c>
      <c r="P189" s="59">
        <v>0</v>
      </c>
      <c r="Q189">
        <v>0</v>
      </c>
      <c r="R189">
        <v>0</v>
      </c>
    </row>
    <row r="190" spans="1:18">
      <c r="A190">
        <v>1085</v>
      </c>
      <c r="B190" t="s">
        <v>1006</v>
      </c>
      <c r="C190">
        <v>250</v>
      </c>
      <c r="D190" t="s">
        <v>917</v>
      </c>
      <c r="E190">
        <v>101</v>
      </c>
      <c r="F190" t="s">
        <v>1007</v>
      </c>
      <c r="G190" t="s">
        <v>1008</v>
      </c>
      <c r="H190">
        <v>123</v>
      </c>
      <c r="I190" t="s">
        <v>236</v>
      </c>
      <c r="J190" t="s">
        <v>237</v>
      </c>
      <c r="K190" s="59">
        <v>0</v>
      </c>
      <c r="L190" s="59">
        <v>0</v>
      </c>
      <c r="M190" s="59">
        <v>0</v>
      </c>
      <c r="N190" s="59">
        <v>0</v>
      </c>
      <c r="O190" s="59">
        <v>0</v>
      </c>
      <c r="P190" s="59">
        <v>0</v>
      </c>
      <c r="Q190">
        <v>0</v>
      </c>
      <c r="R190">
        <v>0</v>
      </c>
    </row>
    <row r="191" spans="1:18">
      <c r="A191">
        <v>1086</v>
      </c>
      <c r="B191" t="s">
        <v>1006</v>
      </c>
      <c r="C191">
        <v>251</v>
      </c>
      <c r="D191" t="s">
        <v>240</v>
      </c>
      <c r="E191">
        <v>101</v>
      </c>
      <c r="F191" t="s">
        <v>1007</v>
      </c>
      <c r="G191" t="s">
        <v>1008</v>
      </c>
      <c r="H191">
        <v>123</v>
      </c>
      <c r="I191" t="s">
        <v>236</v>
      </c>
      <c r="J191" t="s">
        <v>237</v>
      </c>
      <c r="K191" s="59">
        <v>0</v>
      </c>
      <c r="L191" s="59">
        <v>0</v>
      </c>
      <c r="M191" s="59">
        <v>0</v>
      </c>
      <c r="N191" s="59">
        <v>0</v>
      </c>
      <c r="O191" s="59">
        <v>0</v>
      </c>
      <c r="P191" s="59">
        <v>0</v>
      </c>
      <c r="Q191">
        <v>0</v>
      </c>
      <c r="R191">
        <v>0</v>
      </c>
    </row>
    <row r="192" spans="1:18">
      <c r="A192">
        <v>1087</v>
      </c>
      <c r="B192" t="s">
        <v>1006</v>
      </c>
      <c r="C192">
        <v>252</v>
      </c>
      <c r="D192" t="s">
        <v>918</v>
      </c>
      <c r="E192">
        <v>101</v>
      </c>
      <c r="F192" t="s">
        <v>1007</v>
      </c>
      <c r="G192" t="s">
        <v>1008</v>
      </c>
      <c r="H192">
        <v>123</v>
      </c>
      <c r="I192" t="s">
        <v>236</v>
      </c>
      <c r="J192" t="s">
        <v>237</v>
      </c>
      <c r="K192" s="59">
        <v>0</v>
      </c>
      <c r="L192" s="59">
        <v>0</v>
      </c>
      <c r="M192" s="59">
        <v>0</v>
      </c>
      <c r="N192" s="59">
        <v>0</v>
      </c>
      <c r="O192" s="59">
        <v>0</v>
      </c>
      <c r="P192" s="59">
        <v>0</v>
      </c>
      <c r="Q192">
        <v>0</v>
      </c>
      <c r="R192">
        <v>0</v>
      </c>
    </row>
    <row r="193" spans="1:18">
      <c r="A193">
        <v>1088</v>
      </c>
      <c r="B193" t="s">
        <v>1006</v>
      </c>
      <c r="C193">
        <v>253</v>
      </c>
      <c r="D193" t="s">
        <v>913</v>
      </c>
      <c r="E193">
        <v>101</v>
      </c>
      <c r="F193" t="s">
        <v>1007</v>
      </c>
      <c r="G193" t="s">
        <v>1008</v>
      </c>
      <c r="H193">
        <v>123</v>
      </c>
      <c r="I193" t="s">
        <v>236</v>
      </c>
      <c r="J193" t="s">
        <v>237</v>
      </c>
      <c r="K193" s="59">
        <v>0</v>
      </c>
      <c r="L193" s="59">
        <v>0</v>
      </c>
      <c r="M193" s="59">
        <v>0</v>
      </c>
      <c r="N193" s="59">
        <v>0</v>
      </c>
      <c r="O193" s="59">
        <v>0</v>
      </c>
      <c r="P193" s="59">
        <v>0</v>
      </c>
      <c r="Q193">
        <v>0</v>
      </c>
      <c r="R193">
        <v>0</v>
      </c>
    </row>
    <row r="194" spans="1:18">
      <c r="A194">
        <v>1089</v>
      </c>
      <c r="B194" t="s">
        <v>1006</v>
      </c>
      <c r="C194">
        <v>255</v>
      </c>
      <c r="D194" t="s">
        <v>901</v>
      </c>
      <c r="E194">
        <v>101</v>
      </c>
      <c r="F194" t="s">
        <v>1007</v>
      </c>
      <c r="G194" t="s">
        <v>1008</v>
      </c>
      <c r="H194">
        <v>123</v>
      </c>
      <c r="I194" t="s">
        <v>236</v>
      </c>
      <c r="J194" t="s">
        <v>237</v>
      </c>
      <c r="K194" s="59">
        <v>0</v>
      </c>
      <c r="L194" s="59">
        <v>0</v>
      </c>
      <c r="M194" s="59">
        <v>0</v>
      </c>
      <c r="N194" s="59">
        <v>0</v>
      </c>
      <c r="O194" s="59">
        <v>0</v>
      </c>
      <c r="P194" s="59">
        <v>0</v>
      </c>
      <c r="Q194">
        <v>0</v>
      </c>
      <c r="R194">
        <v>0</v>
      </c>
    </row>
    <row r="195" spans="1:18">
      <c r="A195">
        <v>1090</v>
      </c>
      <c r="B195" t="s">
        <v>1006</v>
      </c>
      <c r="C195">
        <v>256</v>
      </c>
      <c r="D195" t="s">
        <v>695</v>
      </c>
      <c r="E195">
        <v>101</v>
      </c>
      <c r="F195" t="s">
        <v>1007</v>
      </c>
      <c r="G195" t="s">
        <v>1008</v>
      </c>
      <c r="H195">
        <v>123</v>
      </c>
      <c r="I195" t="s">
        <v>236</v>
      </c>
      <c r="J195" t="s">
        <v>237</v>
      </c>
      <c r="K195" s="59">
        <v>0</v>
      </c>
      <c r="L195" s="59">
        <v>0</v>
      </c>
      <c r="M195" s="59">
        <v>0</v>
      </c>
      <c r="N195" s="59">
        <v>0</v>
      </c>
      <c r="O195" s="59">
        <v>0</v>
      </c>
      <c r="P195" s="59">
        <v>0</v>
      </c>
      <c r="Q195">
        <v>0</v>
      </c>
      <c r="R195">
        <v>0</v>
      </c>
    </row>
    <row r="196" spans="1:18">
      <c r="A196">
        <v>1091</v>
      </c>
      <c r="B196" t="s">
        <v>1006</v>
      </c>
      <c r="C196">
        <v>288</v>
      </c>
      <c r="D196" t="s">
        <v>883</v>
      </c>
      <c r="E196">
        <v>101</v>
      </c>
      <c r="F196" t="s">
        <v>1007</v>
      </c>
      <c r="G196" t="s">
        <v>1008</v>
      </c>
      <c r="H196">
        <v>123</v>
      </c>
      <c r="I196" t="s">
        <v>236</v>
      </c>
      <c r="J196" t="s">
        <v>237</v>
      </c>
      <c r="K196" s="59">
        <v>0</v>
      </c>
      <c r="L196" s="59">
        <v>0</v>
      </c>
      <c r="M196" s="59">
        <v>0</v>
      </c>
      <c r="N196" s="59">
        <v>0</v>
      </c>
      <c r="O196" s="59">
        <v>0</v>
      </c>
      <c r="P196" s="59">
        <v>0</v>
      </c>
      <c r="Q196">
        <v>0</v>
      </c>
      <c r="R196">
        <v>0</v>
      </c>
    </row>
    <row r="197" spans="1:18">
      <c r="A197">
        <v>1092</v>
      </c>
      <c r="B197" t="s">
        <v>1006</v>
      </c>
      <c r="C197">
        <v>289</v>
      </c>
      <c r="D197" t="s">
        <v>884</v>
      </c>
      <c r="E197">
        <v>101</v>
      </c>
      <c r="F197" t="s">
        <v>1007</v>
      </c>
      <c r="G197" t="s">
        <v>1008</v>
      </c>
      <c r="H197">
        <v>123</v>
      </c>
      <c r="I197" t="s">
        <v>236</v>
      </c>
      <c r="J197" t="s">
        <v>237</v>
      </c>
      <c r="K197" s="59">
        <v>0</v>
      </c>
      <c r="L197" s="59">
        <v>0</v>
      </c>
      <c r="M197" s="59">
        <v>0</v>
      </c>
      <c r="N197" s="59">
        <v>0</v>
      </c>
      <c r="O197" s="59">
        <v>0</v>
      </c>
      <c r="P197" s="59">
        <v>0</v>
      </c>
      <c r="Q197">
        <v>0</v>
      </c>
      <c r="R197">
        <v>0</v>
      </c>
    </row>
    <row r="198" spans="1:18">
      <c r="A198">
        <v>1093</v>
      </c>
      <c r="B198" t="s">
        <v>1006</v>
      </c>
      <c r="C198">
        <v>296</v>
      </c>
      <c r="D198" t="s">
        <v>925</v>
      </c>
      <c r="E198">
        <v>101</v>
      </c>
      <c r="F198" t="s">
        <v>1007</v>
      </c>
      <c r="G198" t="s">
        <v>1008</v>
      </c>
      <c r="H198">
        <v>123</v>
      </c>
      <c r="I198" t="s">
        <v>236</v>
      </c>
      <c r="J198" t="s">
        <v>237</v>
      </c>
      <c r="K198" s="59">
        <v>0</v>
      </c>
      <c r="L198" s="59">
        <v>0</v>
      </c>
      <c r="M198" s="59">
        <v>0</v>
      </c>
      <c r="N198" s="59">
        <v>0</v>
      </c>
      <c r="O198" s="59">
        <v>0</v>
      </c>
      <c r="P198" s="59">
        <v>0</v>
      </c>
      <c r="Q198">
        <v>0</v>
      </c>
      <c r="R198">
        <v>0</v>
      </c>
    </row>
    <row r="199" spans="1:18">
      <c r="A199">
        <v>1094</v>
      </c>
      <c r="B199" t="s">
        <v>1006</v>
      </c>
      <c r="C199">
        <v>324</v>
      </c>
      <c r="D199" t="s">
        <v>950</v>
      </c>
      <c r="E199">
        <v>101</v>
      </c>
      <c r="F199" t="s">
        <v>1007</v>
      </c>
      <c r="G199" t="s">
        <v>1008</v>
      </c>
      <c r="H199">
        <v>123</v>
      </c>
      <c r="I199" t="s">
        <v>236</v>
      </c>
      <c r="J199" t="s">
        <v>237</v>
      </c>
      <c r="K199" s="59">
        <v>0</v>
      </c>
      <c r="L199" s="59">
        <v>0</v>
      </c>
      <c r="M199" s="59">
        <v>0</v>
      </c>
      <c r="N199" s="59">
        <v>0</v>
      </c>
      <c r="O199" s="59">
        <v>0</v>
      </c>
      <c r="P199" s="59">
        <v>0</v>
      </c>
      <c r="Q199">
        <v>0</v>
      </c>
      <c r="R199">
        <v>0</v>
      </c>
    </row>
    <row r="200" spans="1:18">
      <c r="A200">
        <v>1095</v>
      </c>
      <c r="B200" t="s">
        <v>1006</v>
      </c>
      <c r="C200">
        <v>328</v>
      </c>
      <c r="D200" t="s">
        <v>948</v>
      </c>
      <c r="E200">
        <v>101</v>
      </c>
      <c r="F200" t="s">
        <v>1007</v>
      </c>
      <c r="G200" t="s">
        <v>1008</v>
      </c>
      <c r="H200">
        <v>123</v>
      </c>
      <c r="I200" t="s">
        <v>236</v>
      </c>
      <c r="J200" t="s">
        <v>237</v>
      </c>
      <c r="K200" s="59">
        <v>0</v>
      </c>
      <c r="L200" s="59">
        <v>0</v>
      </c>
      <c r="M200" s="59">
        <v>0</v>
      </c>
      <c r="N200" s="59">
        <v>0</v>
      </c>
      <c r="O200" s="59">
        <v>0</v>
      </c>
      <c r="P200" s="59">
        <v>0</v>
      </c>
      <c r="Q200">
        <v>0</v>
      </c>
      <c r="R200">
        <v>0</v>
      </c>
    </row>
    <row r="201" spans="1:18">
      <c r="A201">
        <v>1097</v>
      </c>
      <c r="B201" t="s">
        <v>1006</v>
      </c>
      <c r="C201">
        <v>336</v>
      </c>
      <c r="D201" t="s">
        <v>235</v>
      </c>
      <c r="E201">
        <v>101</v>
      </c>
      <c r="F201" t="s">
        <v>1007</v>
      </c>
      <c r="G201" t="s">
        <v>1008</v>
      </c>
      <c r="H201">
        <v>123</v>
      </c>
      <c r="I201" t="s">
        <v>236</v>
      </c>
      <c r="J201" t="s">
        <v>237</v>
      </c>
      <c r="K201" s="59">
        <v>0</v>
      </c>
      <c r="L201" s="59">
        <v>0</v>
      </c>
      <c r="M201" s="59">
        <v>0</v>
      </c>
      <c r="N201" s="59">
        <v>0</v>
      </c>
      <c r="O201" s="59">
        <v>0</v>
      </c>
      <c r="P201" s="59">
        <v>0</v>
      </c>
      <c r="Q201">
        <v>0</v>
      </c>
      <c r="R201">
        <v>0</v>
      </c>
    </row>
    <row r="202" spans="1:18">
      <c r="A202">
        <v>1098</v>
      </c>
      <c r="B202" t="s">
        <v>1006</v>
      </c>
      <c r="C202">
        <v>343</v>
      </c>
      <c r="D202" t="s">
        <v>673</v>
      </c>
      <c r="E202">
        <v>101</v>
      </c>
      <c r="F202" t="s">
        <v>1007</v>
      </c>
      <c r="G202" t="s">
        <v>1008</v>
      </c>
      <c r="H202">
        <v>123</v>
      </c>
      <c r="I202" t="s">
        <v>236</v>
      </c>
      <c r="J202" t="s">
        <v>237</v>
      </c>
      <c r="K202" s="59">
        <v>0</v>
      </c>
      <c r="L202" s="59">
        <v>0</v>
      </c>
      <c r="M202" s="59">
        <v>0</v>
      </c>
      <c r="N202" s="59">
        <v>0</v>
      </c>
      <c r="O202" s="59">
        <v>0</v>
      </c>
      <c r="P202" s="59">
        <v>0</v>
      </c>
      <c r="Q202">
        <v>0</v>
      </c>
      <c r="R202">
        <v>0</v>
      </c>
    </row>
    <row r="203" spans="1:18">
      <c r="A203">
        <v>1099</v>
      </c>
      <c r="B203" t="s">
        <v>1006</v>
      </c>
      <c r="C203">
        <v>2578</v>
      </c>
      <c r="D203" t="s">
        <v>600</v>
      </c>
      <c r="E203">
        <v>101</v>
      </c>
      <c r="F203" t="s">
        <v>1007</v>
      </c>
      <c r="G203" t="s">
        <v>1008</v>
      </c>
      <c r="H203">
        <v>123</v>
      </c>
      <c r="I203" t="s">
        <v>236</v>
      </c>
      <c r="J203" t="s">
        <v>237</v>
      </c>
      <c r="K203" s="59">
        <v>0</v>
      </c>
      <c r="L203" s="59">
        <v>0</v>
      </c>
      <c r="M203" s="59">
        <v>0</v>
      </c>
      <c r="N203" s="59">
        <v>0</v>
      </c>
      <c r="O203" s="59">
        <v>0</v>
      </c>
      <c r="P203" s="59">
        <v>0</v>
      </c>
      <c r="Q203">
        <v>0</v>
      </c>
      <c r="R203">
        <v>0</v>
      </c>
    </row>
    <row r="204" spans="1:18">
      <c r="A204">
        <v>1101</v>
      </c>
      <c r="B204" t="s">
        <v>1006</v>
      </c>
      <c r="C204">
        <v>3494</v>
      </c>
      <c r="D204" t="s">
        <v>920</v>
      </c>
      <c r="E204">
        <v>101</v>
      </c>
      <c r="F204" t="s">
        <v>1007</v>
      </c>
      <c r="G204" t="s">
        <v>1008</v>
      </c>
      <c r="H204">
        <v>123</v>
      </c>
      <c r="I204" t="s">
        <v>236</v>
      </c>
      <c r="J204" t="s">
        <v>237</v>
      </c>
      <c r="K204" s="59">
        <v>0</v>
      </c>
      <c r="L204" s="59">
        <v>0</v>
      </c>
      <c r="M204" s="59">
        <v>0</v>
      </c>
      <c r="N204" s="59">
        <v>0</v>
      </c>
      <c r="O204" s="59">
        <v>0</v>
      </c>
      <c r="P204" s="59">
        <v>0</v>
      </c>
      <c r="Q204">
        <v>0</v>
      </c>
      <c r="R204">
        <v>0</v>
      </c>
    </row>
    <row r="205" spans="1:18">
      <c r="A205">
        <v>1103</v>
      </c>
      <c r="B205" t="s">
        <v>1006</v>
      </c>
      <c r="C205">
        <v>4683</v>
      </c>
      <c r="D205" t="s">
        <v>936</v>
      </c>
      <c r="E205">
        <v>101</v>
      </c>
      <c r="F205" t="s">
        <v>1007</v>
      </c>
      <c r="G205" t="s">
        <v>1008</v>
      </c>
      <c r="H205">
        <v>123</v>
      </c>
      <c r="I205" t="s">
        <v>236</v>
      </c>
      <c r="J205" t="s">
        <v>237</v>
      </c>
      <c r="K205" s="59">
        <v>0</v>
      </c>
      <c r="L205" s="59">
        <v>0</v>
      </c>
      <c r="M205" s="59">
        <v>0</v>
      </c>
      <c r="N205" s="59">
        <v>0</v>
      </c>
      <c r="O205" s="59">
        <v>0</v>
      </c>
      <c r="P205" s="59">
        <v>0</v>
      </c>
      <c r="Q205">
        <v>0</v>
      </c>
      <c r="R205">
        <v>0</v>
      </c>
    </row>
    <row r="206" spans="1:18">
      <c r="A206">
        <v>1104</v>
      </c>
      <c r="B206" t="s">
        <v>1006</v>
      </c>
      <c r="C206">
        <v>4867</v>
      </c>
      <c r="D206" t="s">
        <v>923</v>
      </c>
      <c r="E206">
        <v>101</v>
      </c>
      <c r="F206" t="s">
        <v>1007</v>
      </c>
      <c r="G206" t="s">
        <v>1008</v>
      </c>
      <c r="H206">
        <v>123</v>
      </c>
      <c r="I206" t="s">
        <v>236</v>
      </c>
      <c r="J206" t="s">
        <v>237</v>
      </c>
      <c r="K206" s="59">
        <v>0</v>
      </c>
      <c r="L206" s="59">
        <v>0</v>
      </c>
      <c r="M206" s="59">
        <v>0</v>
      </c>
      <c r="N206" s="59">
        <v>0</v>
      </c>
      <c r="O206" s="59">
        <v>0</v>
      </c>
      <c r="P206" s="59">
        <v>0</v>
      </c>
      <c r="Q206">
        <v>0</v>
      </c>
      <c r="R206">
        <v>0</v>
      </c>
    </row>
    <row r="207" spans="1:18">
      <c r="A207">
        <v>1105</v>
      </c>
      <c r="B207" t="s">
        <v>1006</v>
      </c>
      <c r="C207">
        <v>4868</v>
      </c>
      <c r="D207" t="s">
        <v>922</v>
      </c>
      <c r="E207">
        <v>101</v>
      </c>
      <c r="F207" t="s">
        <v>1007</v>
      </c>
      <c r="G207" t="s">
        <v>1008</v>
      </c>
      <c r="H207">
        <v>123</v>
      </c>
      <c r="I207" t="s">
        <v>236</v>
      </c>
      <c r="J207" t="s">
        <v>237</v>
      </c>
      <c r="K207" s="59">
        <v>0</v>
      </c>
      <c r="L207" s="59">
        <v>0</v>
      </c>
      <c r="M207" s="59">
        <v>0</v>
      </c>
      <c r="N207" s="59">
        <v>0</v>
      </c>
      <c r="O207" s="59">
        <v>0</v>
      </c>
      <c r="P207" s="59">
        <v>0</v>
      </c>
      <c r="Q207">
        <v>0</v>
      </c>
      <c r="R207">
        <v>0</v>
      </c>
    </row>
    <row r="208" spans="1:18">
      <c r="A208">
        <v>1106</v>
      </c>
      <c r="B208" t="s">
        <v>1006</v>
      </c>
      <c r="C208">
        <v>5361</v>
      </c>
      <c r="D208" t="s">
        <v>911</v>
      </c>
      <c r="E208">
        <v>101</v>
      </c>
      <c r="F208" t="s">
        <v>1007</v>
      </c>
      <c r="G208" t="s">
        <v>1008</v>
      </c>
      <c r="H208">
        <v>123</v>
      </c>
      <c r="I208" t="s">
        <v>236</v>
      </c>
      <c r="J208" t="s">
        <v>237</v>
      </c>
      <c r="K208" s="59">
        <v>0</v>
      </c>
      <c r="L208" s="59">
        <v>0</v>
      </c>
      <c r="M208" s="59">
        <v>0</v>
      </c>
      <c r="N208" s="59">
        <v>0</v>
      </c>
      <c r="O208" s="59">
        <v>0</v>
      </c>
      <c r="P208" s="59">
        <v>0</v>
      </c>
      <c r="Q208">
        <v>0</v>
      </c>
      <c r="R208">
        <v>0</v>
      </c>
    </row>
    <row r="209" spans="1:18">
      <c r="A209">
        <v>1107</v>
      </c>
      <c r="B209" t="s">
        <v>1006</v>
      </c>
      <c r="C209">
        <v>5371</v>
      </c>
      <c r="D209" t="s">
        <v>849</v>
      </c>
      <c r="E209">
        <v>101</v>
      </c>
      <c r="F209" t="s">
        <v>1007</v>
      </c>
      <c r="G209" t="s">
        <v>1008</v>
      </c>
      <c r="H209">
        <v>123</v>
      </c>
      <c r="I209" t="s">
        <v>236</v>
      </c>
      <c r="J209" t="s">
        <v>237</v>
      </c>
      <c r="K209" s="59">
        <v>0</v>
      </c>
      <c r="L209" s="59">
        <v>0</v>
      </c>
      <c r="M209" s="59">
        <v>0</v>
      </c>
      <c r="N209" s="59">
        <v>0</v>
      </c>
      <c r="O209" s="59">
        <v>0</v>
      </c>
      <c r="P209" s="59">
        <v>0</v>
      </c>
      <c r="Q209">
        <v>0</v>
      </c>
      <c r="R209">
        <v>0</v>
      </c>
    </row>
    <row r="210" spans="1:18">
      <c r="A210">
        <v>1109</v>
      </c>
      <c r="B210" t="s">
        <v>1006</v>
      </c>
      <c r="C210">
        <v>5952</v>
      </c>
      <c r="D210" t="s">
        <v>945</v>
      </c>
      <c r="E210">
        <v>101</v>
      </c>
      <c r="F210" t="s">
        <v>1007</v>
      </c>
      <c r="G210" t="s">
        <v>1008</v>
      </c>
      <c r="H210">
        <v>123</v>
      </c>
      <c r="I210" t="s">
        <v>236</v>
      </c>
      <c r="J210" t="s">
        <v>237</v>
      </c>
      <c r="K210" s="59">
        <v>0</v>
      </c>
      <c r="L210" s="59">
        <v>0</v>
      </c>
      <c r="M210" s="59">
        <v>0</v>
      </c>
      <c r="N210" s="59">
        <v>0</v>
      </c>
      <c r="O210" s="59">
        <v>0</v>
      </c>
      <c r="P210" s="59">
        <v>0</v>
      </c>
      <c r="Q210">
        <v>0</v>
      </c>
      <c r="R210">
        <v>0</v>
      </c>
    </row>
    <row r="211" spans="1:18">
      <c r="A211">
        <v>1110</v>
      </c>
      <c r="B211" t="s">
        <v>1006</v>
      </c>
      <c r="C211">
        <v>5966</v>
      </c>
      <c r="D211" t="s">
        <v>946</v>
      </c>
      <c r="E211">
        <v>101</v>
      </c>
      <c r="F211" t="s">
        <v>1007</v>
      </c>
      <c r="G211" t="s">
        <v>1008</v>
      </c>
      <c r="H211">
        <v>123</v>
      </c>
      <c r="I211" t="s">
        <v>236</v>
      </c>
      <c r="J211" t="s">
        <v>237</v>
      </c>
      <c r="K211" s="59">
        <v>0</v>
      </c>
      <c r="L211" s="59">
        <v>0</v>
      </c>
      <c r="M211" s="59">
        <v>0</v>
      </c>
      <c r="N211" s="59">
        <v>0</v>
      </c>
      <c r="O211" s="59">
        <v>0</v>
      </c>
      <c r="P211" s="59">
        <v>0</v>
      </c>
      <c r="Q211">
        <v>0</v>
      </c>
      <c r="R211">
        <v>0</v>
      </c>
    </row>
    <row r="212" spans="1:18">
      <c r="A212">
        <v>1111</v>
      </c>
      <c r="B212" t="s">
        <v>1006</v>
      </c>
      <c r="C212">
        <v>6015</v>
      </c>
      <c r="D212" t="s">
        <v>900</v>
      </c>
      <c r="E212">
        <v>101</v>
      </c>
      <c r="F212" t="s">
        <v>1007</v>
      </c>
      <c r="G212" t="s">
        <v>1008</v>
      </c>
      <c r="H212">
        <v>123</v>
      </c>
      <c r="I212" t="s">
        <v>236</v>
      </c>
      <c r="J212" t="s">
        <v>237</v>
      </c>
      <c r="K212" s="59">
        <v>0</v>
      </c>
      <c r="L212" s="59">
        <v>0</v>
      </c>
      <c r="M212" s="59">
        <v>0</v>
      </c>
      <c r="N212" s="59">
        <v>0</v>
      </c>
      <c r="O212" s="59">
        <v>0</v>
      </c>
      <c r="P212" s="59">
        <v>0</v>
      </c>
      <c r="Q212">
        <v>0</v>
      </c>
      <c r="R212">
        <v>0</v>
      </c>
    </row>
    <row r="213" spans="1:18">
      <c r="A213">
        <v>1112</v>
      </c>
      <c r="B213" t="s">
        <v>1006</v>
      </c>
      <c r="C213">
        <v>6018</v>
      </c>
      <c r="D213" t="s">
        <v>694</v>
      </c>
      <c r="E213">
        <v>101</v>
      </c>
      <c r="F213" t="s">
        <v>1007</v>
      </c>
      <c r="G213" t="s">
        <v>1008</v>
      </c>
      <c r="H213">
        <v>123</v>
      </c>
      <c r="I213" t="s">
        <v>236</v>
      </c>
      <c r="J213" t="s">
        <v>237</v>
      </c>
      <c r="K213" s="59">
        <v>0</v>
      </c>
      <c r="L213" s="59">
        <v>0</v>
      </c>
      <c r="M213" s="59">
        <v>0</v>
      </c>
      <c r="N213" s="59">
        <v>0</v>
      </c>
      <c r="O213" s="59">
        <v>0</v>
      </c>
      <c r="P213" s="59">
        <v>0</v>
      </c>
      <c r="Q213">
        <v>0</v>
      </c>
      <c r="R213">
        <v>0</v>
      </c>
    </row>
    <row r="214" spans="1:18">
      <c r="A214">
        <v>1116</v>
      </c>
      <c r="B214" t="s">
        <v>1006</v>
      </c>
      <c r="C214">
        <v>7008</v>
      </c>
      <c r="D214" t="s">
        <v>792</v>
      </c>
      <c r="E214">
        <v>101</v>
      </c>
      <c r="F214" t="s">
        <v>1007</v>
      </c>
      <c r="G214" t="s">
        <v>1008</v>
      </c>
      <c r="H214">
        <v>123</v>
      </c>
      <c r="I214" t="s">
        <v>236</v>
      </c>
      <c r="J214" t="s">
        <v>237</v>
      </c>
      <c r="K214" s="59">
        <v>0</v>
      </c>
      <c r="L214" s="59">
        <v>0</v>
      </c>
      <c r="M214" s="59">
        <v>0</v>
      </c>
      <c r="N214" s="59">
        <v>0</v>
      </c>
      <c r="O214" s="59">
        <v>0</v>
      </c>
      <c r="P214" s="59">
        <v>0</v>
      </c>
      <c r="Q214">
        <v>0</v>
      </c>
      <c r="R214">
        <v>0</v>
      </c>
    </row>
    <row r="215" spans="1:18">
      <c r="A215">
        <v>1117</v>
      </c>
      <c r="B215" t="s">
        <v>1006</v>
      </c>
      <c r="C215">
        <v>7206</v>
      </c>
      <c r="D215" t="s">
        <v>905</v>
      </c>
      <c r="E215">
        <v>101</v>
      </c>
      <c r="F215" t="s">
        <v>1007</v>
      </c>
      <c r="G215" t="s">
        <v>1008</v>
      </c>
      <c r="H215">
        <v>123</v>
      </c>
      <c r="I215" t="s">
        <v>236</v>
      </c>
      <c r="J215" t="s">
        <v>237</v>
      </c>
      <c r="K215" s="59">
        <v>0</v>
      </c>
      <c r="L215" s="59">
        <v>0</v>
      </c>
      <c r="M215" s="59">
        <v>0</v>
      </c>
      <c r="N215" s="59">
        <v>0</v>
      </c>
      <c r="O215" s="59">
        <v>0</v>
      </c>
      <c r="P215" s="59">
        <v>0</v>
      </c>
      <c r="Q215">
        <v>0</v>
      </c>
      <c r="R215">
        <v>0</v>
      </c>
    </row>
    <row r="216" spans="1:18">
      <c r="A216">
        <v>1118</v>
      </c>
      <c r="B216" t="s">
        <v>1006</v>
      </c>
      <c r="C216">
        <v>7296</v>
      </c>
      <c r="D216" t="s">
        <v>602</v>
      </c>
      <c r="E216">
        <v>101</v>
      </c>
      <c r="F216" t="s">
        <v>1007</v>
      </c>
      <c r="G216" t="s">
        <v>1008</v>
      </c>
      <c r="H216">
        <v>123</v>
      </c>
      <c r="I216" t="s">
        <v>236</v>
      </c>
      <c r="J216" t="s">
        <v>237</v>
      </c>
      <c r="K216" s="59">
        <v>0</v>
      </c>
      <c r="L216" s="59">
        <v>0</v>
      </c>
      <c r="M216" s="59">
        <v>0</v>
      </c>
      <c r="N216" s="59">
        <v>0</v>
      </c>
      <c r="O216" s="59">
        <v>0</v>
      </c>
      <c r="P216" s="59">
        <v>0</v>
      </c>
      <c r="Q216">
        <v>0</v>
      </c>
      <c r="R216">
        <v>0</v>
      </c>
    </row>
    <row r="217" spans="1:18">
      <c r="A217">
        <v>1119</v>
      </c>
      <c r="B217" t="s">
        <v>1006</v>
      </c>
      <c r="C217">
        <v>7473</v>
      </c>
      <c r="D217" t="s">
        <v>709</v>
      </c>
      <c r="E217">
        <v>101</v>
      </c>
      <c r="F217" t="s">
        <v>1007</v>
      </c>
      <c r="G217" t="s">
        <v>1008</v>
      </c>
      <c r="H217">
        <v>123</v>
      </c>
      <c r="I217" t="s">
        <v>236</v>
      </c>
      <c r="J217" t="s">
        <v>237</v>
      </c>
      <c r="K217" s="59">
        <v>0</v>
      </c>
      <c r="L217" s="59">
        <v>0</v>
      </c>
      <c r="M217" s="59">
        <v>0</v>
      </c>
      <c r="N217" s="59">
        <v>0</v>
      </c>
      <c r="O217" s="59">
        <v>0</v>
      </c>
      <c r="P217" s="59">
        <v>0</v>
      </c>
      <c r="Q217">
        <v>0</v>
      </c>
      <c r="R217">
        <v>0</v>
      </c>
    </row>
    <row r="218" spans="1:18">
      <c r="A218">
        <v>1120</v>
      </c>
      <c r="B218" t="s">
        <v>1006</v>
      </c>
      <c r="C218">
        <v>7554</v>
      </c>
      <c r="D218" t="s">
        <v>941</v>
      </c>
      <c r="E218">
        <v>101</v>
      </c>
      <c r="F218" t="s">
        <v>1007</v>
      </c>
      <c r="G218" t="s">
        <v>1008</v>
      </c>
      <c r="H218">
        <v>123</v>
      </c>
      <c r="I218" t="s">
        <v>236</v>
      </c>
      <c r="J218" t="s">
        <v>237</v>
      </c>
      <c r="K218" s="59">
        <v>0</v>
      </c>
      <c r="L218" s="59">
        <v>0</v>
      </c>
      <c r="M218" s="59">
        <v>0</v>
      </c>
      <c r="N218" s="59">
        <v>0</v>
      </c>
      <c r="O218" s="59">
        <v>0</v>
      </c>
      <c r="P218" s="59">
        <v>0</v>
      </c>
      <c r="Q218">
        <v>0</v>
      </c>
      <c r="R218">
        <v>0</v>
      </c>
    </row>
    <row r="219" spans="1:18">
      <c r="A219">
        <v>1122</v>
      </c>
      <c r="B219" t="s">
        <v>1006</v>
      </c>
      <c r="C219">
        <v>7958</v>
      </c>
      <c r="D219" t="s">
        <v>953</v>
      </c>
      <c r="E219">
        <v>101</v>
      </c>
      <c r="F219" t="s">
        <v>1007</v>
      </c>
      <c r="G219" t="s">
        <v>1008</v>
      </c>
      <c r="H219">
        <v>123</v>
      </c>
      <c r="I219" t="s">
        <v>236</v>
      </c>
      <c r="J219" t="s">
        <v>237</v>
      </c>
      <c r="K219" s="59">
        <v>0</v>
      </c>
      <c r="L219" s="59">
        <v>0</v>
      </c>
      <c r="M219" s="59">
        <v>0</v>
      </c>
      <c r="N219" s="59">
        <v>0</v>
      </c>
      <c r="O219" s="59">
        <v>0</v>
      </c>
      <c r="P219" s="59">
        <v>0</v>
      </c>
      <c r="Q219">
        <v>0</v>
      </c>
      <c r="R219">
        <v>0</v>
      </c>
    </row>
    <row r="220" spans="1:18">
      <c r="A220">
        <v>1123</v>
      </c>
      <c r="B220" t="s">
        <v>1006</v>
      </c>
      <c r="C220">
        <v>8169</v>
      </c>
      <c r="D220" t="s">
        <v>951</v>
      </c>
      <c r="E220">
        <v>101</v>
      </c>
      <c r="F220" t="s">
        <v>1007</v>
      </c>
      <c r="G220" t="s">
        <v>1008</v>
      </c>
      <c r="H220">
        <v>123</v>
      </c>
      <c r="I220" t="s">
        <v>236</v>
      </c>
      <c r="J220" t="s">
        <v>237</v>
      </c>
      <c r="K220" s="59">
        <v>0</v>
      </c>
      <c r="L220" s="59">
        <v>0</v>
      </c>
      <c r="M220" s="59">
        <v>0</v>
      </c>
      <c r="N220" s="59">
        <v>0</v>
      </c>
      <c r="O220" s="59">
        <v>0</v>
      </c>
      <c r="P220" s="59">
        <v>0</v>
      </c>
      <c r="Q220">
        <v>0</v>
      </c>
      <c r="R220">
        <v>0</v>
      </c>
    </row>
    <row r="221" spans="1:18">
      <c r="A221">
        <v>1124</v>
      </c>
      <c r="B221" t="s">
        <v>1006</v>
      </c>
      <c r="C221">
        <v>8638</v>
      </c>
      <c r="D221" t="s">
        <v>550</v>
      </c>
      <c r="E221">
        <v>101</v>
      </c>
      <c r="F221" t="s">
        <v>1007</v>
      </c>
      <c r="G221" t="s">
        <v>1008</v>
      </c>
      <c r="H221">
        <v>123</v>
      </c>
      <c r="I221" t="s">
        <v>236</v>
      </c>
      <c r="J221" t="s">
        <v>237</v>
      </c>
      <c r="K221" s="59">
        <v>0</v>
      </c>
      <c r="L221" s="59">
        <v>0</v>
      </c>
      <c r="M221" s="59">
        <v>0</v>
      </c>
      <c r="N221" s="59">
        <v>0</v>
      </c>
      <c r="O221" s="59">
        <v>0</v>
      </c>
      <c r="P221" s="59">
        <v>0</v>
      </c>
      <c r="Q221">
        <v>0</v>
      </c>
      <c r="R221">
        <v>0</v>
      </c>
    </row>
    <row r="222" spans="1:18">
      <c r="A222">
        <v>1125</v>
      </c>
      <c r="B222" t="s">
        <v>1006</v>
      </c>
      <c r="C222">
        <v>8756</v>
      </c>
      <c r="D222" t="s">
        <v>944</v>
      </c>
      <c r="E222">
        <v>101</v>
      </c>
      <c r="F222" t="s">
        <v>1007</v>
      </c>
      <c r="G222" t="s">
        <v>1008</v>
      </c>
      <c r="H222">
        <v>123</v>
      </c>
      <c r="I222" t="s">
        <v>236</v>
      </c>
      <c r="J222" t="s">
        <v>237</v>
      </c>
      <c r="K222" s="59">
        <v>0</v>
      </c>
      <c r="L222" s="59">
        <v>0</v>
      </c>
      <c r="M222" s="59">
        <v>0</v>
      </c>
      <c r="N222" s="59">
        <v>0</v>
      </c>
      <c r="O222" s="59">
        <v>0</v>
      </c>
      <c r="P222" s="59">
        <v>0</v>
      </c>
      <c r="Q222">
        <v>0</v>
      </c>
      <c r="R222">
        <v>0</v>
      </c>
    </row>
    <row r="223" spans="1:18">
      <c r="A223">
        <v>1126</v>
      </c>
      <c r="B223" t="s">
        <v>1006</v>
      </c>
      <c r="C223">
        <v>8761</v>
      </c>
      <c r="D223" t="s">
        <v>399</v>
      </c>
      <c r="E223">
        <v>101</v>
      </c>
      <c r="F223" t="s">
        <v>1007</v>
      </c>
      <c r="G223" t="s">
        <v>1008</v>
      </c>
      <c r="H223">
        <v>123</v>
      </c>
      <c r="I223" t="s">
        <v>236</v>
      </c>
      <c r="J223" t="s">
        <v>237</v>
      </c>
      <c r="K223" s="59">
        <v>0</v>
      </c>
      <c r="L223" s="59">
        <v>0</v>
      </c>
      <c r="M223" s="59">
        <v>0</v>
      </c>
      <c r="N223" s="59">
        <v>0</v>
      </c>
      <c r="O223" s="59">
        <v>0</v>
      </c>
      <c r="P223" s="59">
        <v>0</v>
      </c>
      <c r="Q223">
        <v>0</v>
      </c>
      <c r="R223">
        <v>0</v>
      </c>
    </row>
    <row r="224" spans="1:18">
      <c r="A224">
        <v>1128</v>
      </c>
      <c r="B224" t="s">
        <v>1006</v>
      </c>
      <c r="C224">
        <v>9186</v>
      </c>
      <c r="D224" t="s">
        <v>601</v>
      </c>
      <c r="E224">
        <v>101</v>
      </c>
      <c r="F224" t="s">
        <v>1007</v>
      </c>
      <c r="G224" t="s">
        <v>1008</v>
      </c>
      <c r="H224">
        <v>123</v>
      </c>
      <c r="I224" t="s">
        <v>236</v>
      </c>
      <c r="J224" t="s">
        <v>237</v>
      </c>
      <c r="K224" s="59">
        <v>0</v>
      </c>
      <c r="L224" s="59">
        <v>0</v>
      </c>
      <c r="M224" s="59">
        <v>0</v>
      </c>
      <c r="N224" s="59">
        <v>0</v>
      </c>
      <c r="O224" s="59">
        <v>0</v>
      </c>
      <c r="P224" s="59">
        <v>0</v>
      </c>
      <c r="Q224">
        <v>0</v>
      </c>
      <c r="R224">
        <v>0</v>
      </c>
    </row>
    <row r="225" spans="1:18">
      <c r="A225">
        <v>1129</v>
      </c>
      <c r="B225" t="s">
        <v>1006</v>
      </c>
      <c r="C225">
        <v>9231</v>
      </c>
      <c r="D225" t="s">
        <v>949</v>
      </c>
      <c r="E225">
        <v>101</v>
      </c>
      <c r="F225" t="s">
        <v>1007</v>
      </c>
      <c r="G225" t="s">
        <v>1008</v>
      </c>
      <c r="H225">
        <v>123</v>
      </c>
      <c r="I225" t="s">
        <v>236</v>
      </c>
      <c r="J225" t="s">
        <v>237</v>
      </c>
      <c r="K225" s="59">
        <v>0</v>
      </c>
      <c r="L225" s="59">
        <v>0</v>
      </c>
      <c r="M225" s="59">
        <v>0</v>
      </c>
      <c r="N225" s="59">
        <v>0</v>
      </c>
      <c r="O225" s="59">
        <v>0</v>
      </c>
      <c r="P225" s="59">
        <v>0</v>
      </c>
      <c r="Q225">
        <v>0</v>
      </c>
      <c r="R225">
        <v>0</v>
      </c>
    </row>
    <row r="226" spans="1:18">
      <c r="A226">
        <v>1130</v>
      </c>
      <c r="B226" t="s">
        <v>1006</v>
      </c>
      <c r="C226">
        <v>9600</v>
      </c>
      <c r="D226" t="s">
        <v>703</v>
      </c>
      <c r="E226">
        <v>101</v>
      </c>
      <c r="F226" t="s">
        <v>1007</v>
      </c>
      <c r="G226" t="s">
        <v>1008</v>
      </c>
      <c r="H226">
        <v>123</v>
      </c>
      <c r="I226" t="s">
        <v>236</v>
      </c>
      <c r="J226" t="s">
        <v>237</v>
      </c>
      <c r="K226" s="59">
        <v>0</v>
      </c>
      <c r="L226" s="59">
        <v>0</v>
      </c>
      <c r="M226" s="59">
        <v>0</v>
      </c>
      <c r="N226" s="59">
        <v>0</v>
      </c>
      <c r="O226" s="59">
        <v>0</v>
      </c>
      <c r="P226" s="59">
        <v>0</v>
      </c>
      <c r="Q226">
        <v>0</v>
      </c>
      <c r="R226">
        <v>0</v>
      </c>
    </row>
    <row r="227" spans="1:18">
      <c r="A227">
        <v>1132</v>
      </c>
      <c r="B227" t="s">
        <v>1006</v>
      </c>
      <c r="C227">
        <v>10192</v>
      </c>
      <c r="D227" t="s">
        <v>702</v>
      </c>
      <c r="E227">
        <v>101</v>
      </c>
      <c r="F227" t="s">
        <v>1007</v>
      </c>
      <c r="G227" t="s">
        <v>1008</v>
      </c>
      <c r="H227">
        <v>123</v>
      </c>
      <c r="I227" t="s">
        <v>236</v>
      </c>
      <c r="J227" t="s">
        <v>237</v>
      </c>
      <c r="K227" s="59">
        <v>0</v>
      </c>
      <c r="L227" s="59">
        <v>0</v>
      </c>
      <c r="M227" s="59">
        <v>0</v>
      </c>
      <c r="N227" s="59">
        <v>0</v>
      </c>
      <c r="O227" s="59">
        <v>0</v>
      </c>
      <c r="P227" s="59">
        <v>0</v>
      </c>
      <c r="Q227">
        <v>0</v>
      </c>
      <c r="R227">
        <v>0</v>
      </c>
    </row>
    <row r="228" spans="1:18">
      <c r="A228">
        <v>1135</v>
      </c>
      <c r="B228" t="s">
        <v>1006</v>
      </c>
      <c r="C228">
        <v>10478</v>
      </c>
      <c r="D228" t="s">
        <v>700</v>
      </c>
      <c r="E228">
        <v>101</v>
      </c>
      <c r="F228" t="s">
        <v>1007</v>
      </c>
      <c r="G228" t="s">
        <v>1008</v>
      </c>
      <c r="H228">
        <v>123</v>
      </c>
      <c r="I228" t="s">
        <v>236</v>
      </c>
      <c r="J228" t="s">
        <v>237</v>
      </c>
      <c r="K228" s="59">
        <v>0</v>
      </c>
      <c r="L228" s="59">
        <v>0</v>
      </c>
      <c r="M228" s="59">
        <v>0</v>
      </c>
      <c r="N228" s="59">
        <v>0</v>
      </c>
      <c r="O228" s="59">
        <v>0</v>
      </c>
      <c r="P228" s="59">
        <v>0</v>
      </c>
      <c r="Q228">
        <v>0</v>
      </c>
      <c r="R228">
        <v>0</v>
      </c>
    </row>
    <row r="229" spans="1:18">
      <c r="A229">
        <v>1140</v>
      </c>
      <c r="B229" t="s">
        <v>1006</v>
      </c>
      <c r="C229">
        <v>10644</v>
      </c>
      <c r="D229" t="s">
        <v>825</v>
      </c>
      <c r="E229">
        <v>101</v>
      </c>
      <c r="F229" t="s">
        <v>1007</v>
      </c>
      <c r="G229" t="s">
        <v>1008</v>
      </c>
      <c r="H229">
        <v>123</v>
      </c>
      <c r="I229" t="s">
        <v>236</v>
      </c>
      <c r="J229" t="s">
        <v>237</v>
      </c>
      <c r="K229" s="59">
        <v>0</v>
      </c>
      <c r="L229" s="59">
        <v>0</v>
      </c>
      <c r="M229" s="59">
        <v>0</v>
      </c>
      <c r="N229" s="59">
        <v>0</v>
      </c>
      <c r="O229" s="59">
        <v>0</v>
      </c>
      <c r="P229" s="59">
        <v>0</v>
      </c>
      <c r="Q229">
        <v>0</v>
      </c>
      <c r="R229">
        <v>0</v>
      </c>
    </row>
    <row r="230" spans="1:18">
      <c r="A230">
        <v>1145</v>
      </c>
      <c r="B230" t="s">
        <v>1006</v>
      </c>
      <c r="C230">
        <v>11131</v>
      </c>
      <c r="D230" t="s">
        <v>234</v>
      </c>
      <c r="E230">
        <v>101</v>
      </c>
      <c r="F230" t="s">
        <v>1007</v>
      </c>
      <c r="G230" t="s">
        <v>1008</v>
      </c>
      <c r="H230">
        <v>123</v>
      </c>
      <c r="I230" t="s">
        <v>236</v>
      </c>
      <c r="J230" t="s">
        <v>237</v>
      </c>
      <c r="K230" s="59">
        <v>0</v>
      </c>
      <c r="L230" s="59">
        <v>0</v>
      </c>
      <c r="M230" s="59">
        <v>0</v>
      </c>
      <c r="N230" s="59">
        <v>0</v>
      </c>
      <c r="O230" s="59">
        <v>0</v>
      </c>
      <c r="P230" s="59">
        <v>0</v>
      </c>
      <c r="Q230">
        <v>0</v>
      </c>
      <c r="R230">
        <v>0</v>
      </c>
    </row>
    <row r="231" spans="1:18">
      <c r="A231">
        <v>1146</v>
      </c>
      <c r="B231" t="s">
        <v>1006</v>
      </c>
      <c r="C231">
        <v>11132</v>
      </c>
      <c r="D231" t="s">
        <v>233</v>
      </c>
      <c r="E231">
        <v>101</v>
      </c>
      <c r="F231" t="s">
        <v>1007</v>
      </c>
      <c r="G231" t="s">
        <v>1008</v>
      </c>
      <c r="H231">
        <v>123</v>
      </c>
      <c r="I231" t="s">
        <v>236</v>
      </c>
      <c r="J231" t="s">
        <v>237</v>
      </c>
      <c r="K231" s="59">
        <v>0</v>
      </c>
      <c r="L231" s="59">
        <v>0</v>
      </c>
      <c r="M231" s="59">
        <v>0</v>
      </c>
      <c r="N231" s="59">
        <v>0</v>
      </c>
      <c r="O231" s="59">
        <v>0</v>
      </c>
      <c r="P231" s="59">
        <v>0</v>
      </c>
      <c r="Q231">
        <v>0</v>
      </c>
      <c r="R231">
        <v>0</v>
      </c>
    </row>
    <row r="232" spans="1:18">
      <c r="A232">
        <v>1147</v>
      </c>
      <c r="B232" t="s">
        <v>1006</v>
      </c>
      <c r="C232">
        <v>11155</v>
      </c>
      <c r="D232" t="s">
        <v>761</v>
      </c>
      <c r="E232">
        <v>101</v>
      </c>
      <c r="F232" t="s">
        <v>1007</v>
      </c>
      <c r="G232" t="s">
        <v>1008</v>
      </c>
      <c r="H232">
        <v>123</v>
      </c>
      <c r="I232" t="s">
        <v>236</v>
      </c>
      <c r="J232" t="s">
        <v>237</v>
      </c>
      <c r="K232" s="59">
        <v>0</v>
      </c>
      <c r="L232" s="59">
        <v>0</v>
      </c>
      <c r="M232" s="59">
        <v>0</v>
      </c>
      <c r="N232" s="59">
        <v>0</v>
      </c>
      <c r="O232" s="59">
        <v>0</v>
      </c>
      <c r="P232" s="59">
        <v>0</v>
      </c>
      <c r="Q232">
        <v>0</v>
      </c>
      <c r="R232">
        <v>0</v>
      </c>
    </row>
    <row r="233" spans="1:18">
      <c r="A233">
        <v>1148</v>
      </c>
      <c r="B233" t="s">
        <v>1006</v>
      </c>
      <c r="C233">
        <v>11158</v>
      </c>
      <c r="D233" t="s">
        <v>943</v>
      </c>
      <c r="E233">
        <v>101</v>
      </c>
      <c r="F233" t="s">
        <v>1007</v>
      </c>
      <c r="G233" t="s">
        <v>1008</v>
      </c>
      <c r="H233">
        <v>123</v>
      </c>
      <c r="I233" t="s">
        <v>236</v>
      </c>
      <c r="J233" t="s">
        <v>237</v>
      </c>
      <c r="K233" s="59">
        <v>0</v>
      </c>
      <c r="L233" s="59">
        <v>0</v>
      </c>
      <c r="M233" s="59">
        <v>0</v>
      </c>
      <c r="N233" s="59">
        <v>0</v>
      </c>
      <c r="O233" s="59">
        <v>0</v>
      </c>
      <c r="P233" s="59">
        <v>0</v>
      </c>
      <c r="Q233">
        <v>0</v>
      </c>
      <c r="R233">
        <v>0</v>
      </c>
    </row>
    <row r="234" spans="1:18">
      <c r="A234">
        <v>1151</v>
      </c>
      <c r="B234" t="s">
        <v>1006</v>
      </c>
      <c r="C234">
        <v>11725</v>
      </c>
      <c r="D234" t="s">
        <v>954</v>
      </c>
      <c r="E234">
        <v>101</v>
      </c>
      <c r="F234" t="s">
        <v>1007</v>
      </c>
      <c r="G234" t="s">
        <v>1008</v>
      </c>
      <c r="H234">
        <v>123</v>
      </c>
      <c r="I234" t="s">
        <v>236</v>
      </c>
      <c r="J234" t="s">
        <v>237</v>
      </c>
      <c r="K234" s="59">
        <v>0</v>
      </c>
      <c r="L234" s="59">
        <v>0</v>
      </c>
      <c r="M234" s="59">
        <v>0</v>
      </c>
      <c r="N234" s="59">
        <v>0</v>
      </c>
      <c r="O234" s="59">
        <v>0</v>
      </c>
      <c r="P234" s="59">
        <v>0</v>
      </c>
      <c r="Q234">
        <v>0</v>
      </c>
      <c r="R234">
        <v>0</v>
      </c>
    </row>
    <row r="235" spans="1:18">
      <c r="A235">
        <v>1152</v>
      </c>
      <c r="B235" t="s">
        <v>1006</v>
      </c>
      <c r="C235">
        <v>11726</v>
      </c>
      <c r="D235" t="s">
        <v>843</v>
      </c>
      <c r="E235">
        <v>101</v>
      </c>
      <c r="F235" t="s">
        <v>1007</v>
      </c>
      <c r="G235" t="s">
        <v>1008</v>
      </c>
      <c r="H235">
        <v>123</v>
      </c>
      <c r="I235" t="s">
        <v>236</v>
      </c>
      <c r="J235" t="s">
        <v>237</v>
      </c>
      <c r="K235" s="59">
        <v>0</v>
      </c>
      <c r="L235" s="59">
        <v>0</v>
      </c>
      <c r="M235" s="59">
        <v>0</v>
      </c>
      <c r="N235" s="59">
        <v>0</v>
      </c>
      <c r="O235" s="59">
        <v>0</v>
      </c>
      <c r="P235" s="59">
        <v>0</v>
      </c>
      <c r="Q235">
        <v>0</v>
      </c>
      <c r="R235">
        <v>0</v>
      </c>
    </row>
    <row r="236" spans="1:18">
      <c r="A236">
        <v>1153</v>
      </c>
      <c r="B236" t="s">
        <v>1006</v>
      </c>
      <c r="C236">
        <v>11728</v>
      </c>
      <c r="D236" t="s">
        <v>764</v>
      </c>
      <c r="E236">
        <v>101</v>
      </c>
      <c r="F236" t="s">
        <v>1007</v>
      </c>
      <c r="G236" t="s">
        <v>1008</v>
      </c>
      <c r="H236">
        <v>123</v>
      </c>
      <c r="I236" t="s">
        <v>236</v>
      </c>
      <c r="J236" t="s">
        <v>237</v>
      </c>
      <c r="K236" s="59">
        <v>0</v>
      </c>
      <c r="L236" s="59">
        <v>0</v>
      </c>
      <c r="M236" s="59">
        <v>0</v>
      </c>
      <c r="N236" s="59">
        <v>0</v>
      </c>
      <c r="O236" s="59">
        <v>0</v>
      </c>
      <c r="P236" s="59">
        <v>0</v>
      </c>
      <c r="Q236">
        <v>0</v>
      </c>
      <c r="R236">
        <v>0</v>
      </c>
    </row>
    <row r="237" spans="1:18">
      <c r="A237">
        <v>1154</v>
      </c>
      <c r="B237" t="s">
        <v>1006</v>
      </c>
      <c r="C237">
        <v>11729</v>
      </c>
      <c r="D237" t="s">
        <v>765</v>
      </c>
      <c r="E237">
        <v>101</v>
      </c>
      <c r="F237" t="s">
        <v>1007</v>
      </c>
      <c r="G237" t="s">
        <v>1008</v>
      </c>
      <c r="H237">
        <v>123</v>
      </c>
      <c r="I237" t="s">
        <v>236</v>
      </c>
      <c r="J237" t="s">
        <v>237</v>
      </c>
      <c r="K237" s="59">
        <v>0</v>
      </c>
      <c r="L237" s="59">
        <v>0</v>
      </c>
      <c r="M237" s="59">
        <v>0</v>
      </c>
      <c r="N237" s="59">
        <v>0</v>
      </c>
      <c r="O237" s="59">
        <v>0</v>
      </c>
      <c r="P237" s="59">
        <v>0</v>
      </c>
      <c r="Q237">
        <v>0</v>
      </c>
      <c r="R237">
        <v>0</v>
      </c>
    </row>
    <row r="238" spans="1:18">
      <c r="A238">
        <v>1156</v>
      </c>
      <c r="B238" t="s">
        <v>1006</v>
      </c>
      <c r="C238">
        <v>11731</v>
      </c>
      <c r="D238" t="s">
        <v>766</v>
      </c>
      <c r="E238">
        <v>101</v>
      </c>
      <c r="F238" t="s">
        <v>1007</v>
      </c>
      <c r="G238" t="s">
        <v>1008</v>
      </c>
      <c r="H238">
        <v>123</v>
      </c>
      <c r="I238" t="s">
        <v>236</v>
      </c>
      <c r="J238" t="s">
        <v>237</v>
      </c>
      <c r="K238" s="59">
        <v>0</v>
      </c>
      <c r="L238" s="59">
        <v>0</v>
      </c>
      <c r="M238" s="59">
        <v>0</v>
      </c>
      <c r="N238" s="59">
        <v>0</v>
      </c>
      <c r="O238" s="59">
        <v>0</v>
      </c>
      <c r="P238" s="59">
        <v>0</v>
      </c>
      <c r="Q238">
        <v>0</v>
      </c>
      <c r="R238">
        <v>0</v>
      </c>
    </row>
    <row r="239" spans="1:18">
      <c r="A239">
        <v>1157</v>
      </c>
      <c r="B239" t="s">
        <v>1006</v>
      </c>
      <c r="C239">
        <v>11732</v>
      </c>
      <c r="D239" t="s">
        <v>768</v>
      </c>
      <c r="E239">
        <v>101</v>
      </c>
      <c r="F239" t="s">
        <v>1007</v>
      </c>
      <c r="G239" t="s">
        <v>1008</v>
      </c>
      <c r="H239">
        <v>123</v>
      </c>
      <c r="I239" t="s">
        <v>236</v>
      </c>
      <c r="J239" t="s">
        <v>237</v>
      </c>
      <c r="K239" s="59">
        <v>0</v>
      </c>
      <c r="L239" s="59">
        <v>0</v>
      </c>
      <c r="M239" s="59">
        <v>0</v>
      </c>
      <c r="N239" s="59">
        <v>0</v>
      </c>
      <c r="O239" s="59">
        <v>0</v>
      </c>
      <c r="P239" s="59">
        <v>0</v>
      </c>
      <c r="Q239">
        <v>0</v>
      </c>
      <c r="R239">
        <v>0</v>
      </c>
    </row>
    <row r="240" spans="1:18">
      <c r="A240">
        <v>1160</v>
      </c>
      <c r="B240" t="s">
        <v>1006</v>
      </c>
      <c r="C240">
        <v>11735</v>
      </c>
      <c r="D240" t="s">
        <v>769</v>
      </c>
      <c r="E240">
        <v>101</v>
      </c>
      <c r="F240" t="s">
        <v>1007</v>
      </c>
      <c r="G240" t="s">
        <v>1008</v>
      </c>
      <c r="H240">
        <v>123</v>
      </c>
      <c r="I240" t="s">
        <v>236</v>
      </c>
      <c r="J240" t="s">
        <v>237</v>
      </c>
      <c r="K240" s="59">
        <v>0</v>
      </c>
      <c r="L240" s="59">
        <v>0</v>
      </c>
      <c r="M240" s="59">
        <v>0</v>
      </c>
      <c r="N240" s="59">
        <v>0</v>
      </c>
      <c r="O240" s="59">
        <v>0</v>
      </c>
      <c r="P240" s="59">
        <v>0</v>
      </c>
      <c r="Q240">
        <v>0</v>
      </c>
      <c r="R240">
        <v>0</v>
      </c>
    </row>
    <row r="241" spans="1:18">
      <c r="A241">
        <v>1162</v>
      </c>
      <c r="B241" t="s">
        <v>1006</v>
      </c>
      <c r="C241">
        <v>11737</v>
      </c>
      <c r="D241" t="s">
        <v>771</v>
      </c>
      <c r="E241">
        <v>101</v>
      </c>
      <c r="F241" t="s">
        <v>1007</v>
      </c>
      <c r="G241" t="s">
        <v>1008</v>
      </c>
      <c r="H241">
        <v>123</v>
      </c>
      <c r="I241" t="s">
        <v>236</v>
      </c>
      <c r="J241" t="s">
        <v>237</v>
      </c>
      <c r="K241" s="59">
        <v>0</v>
      </c>
      <c r="L241" s="59">
        <v>0</v>
      </c>
      <c r="M241" s="59">
        <v>0</v>
      </c>
      <c r="N241" s="59">
        <v>0</v>
      </c>
      <c r="O241" s="59">
        <v>0</v>
      </c>
      <c r="P241" s="59">
        <v>0</v>
      </c>
      <c r="Q241">
        <v>0</v>
      </c>
      <c r="R241">
        <v>0</v>
      </c>
    </row>
    <row r="242" spans="1:18">
      <c r="A242">
        <v>1163</v>
      </c>
      <c r="B242" t="s">
        <v>1006</v>
      </c>
      <c r="C242">
        <v>11738</v>
      </c>
      <c r="D242" t="s">
        <v>772</v>
      </c>
      <c r="E242">
        <v>101</v>
      </c>
      <c r="F242" t="s">
        <v>1007</v>
      </c>
      <c r="G242" t="s">
        <v>1008</v>
      </c>
      <c r="H242">
        <v>123</v>
      </c>
      <c r="I242" t="s">
        <v>236</v>
      </c>
      <c r="J242" t="s">
        <v>237</v>
      </c>
      <c r="K242" s="59">
        <v>0</v>
      </c>
      <c r="L242" s="59">
        <v>0</v>
      </c>
      <c r="M242" s="59">
        <v>0</v>
      </c>
      <c r="N242" s="59">
        <v>0</v>
      </c>
      <c r="O242" s="59">
        <v>0</v>
      </c>
      <c r="P242" s="59">
        <v>0</v>
      </c>
      <c r="Q242">
        <v>0</v>
      </c>
      <c r="R242">
        <v>0</v>
      </c>
    </row>
    <row r="243" spans="1:18">
      <c r="A243">
        <v>1167</v>
      </c>
      <c r="B243" t="s">
        <v>1006</v>
      </c>
      <c r="C243">
        <v>11847</v>
      </c>
      <c r="D243" t="s">
        <v>821</v>
      </c>
      <c r="E243">
        <v>101</v>
      </c>
      <c r="F243" t="s">
        <v>1007</v>
      </c>
      <c r="G243" t="s">
        <v>1008</v>
      </c>
      <c r="H243">
        <v>123</v>
      </c>
      <c r="I243" t="s">
        <v>236</v>
      </c>
      <c r="J243" t="s">
        <v>237</v>
      </c>
      <c r="K243" s="59">
        <v>0</v>
      </c>
      <c r="L243" s="59">
        <v>0</v>
      </c>
      <c r="M243" s="59">
        <v>0</v>
      </c>
      <c r="N243" s="59">
        <v>0</v>
      </c>
      <c r="O243" s="59">
        <v>0</v>
      </c>
      <c r="P243" s="59">
        <v>0</v>
      </c>
      <c r="Q243">
        <v>0</v>
      </c>
      <c r="R243">
        <v>0</v>
      </c>
    </row>
    <row r="244" spans="1:18">
      <c r="A244">
        <v>1168</v>
      </c>
      <c r="B244" t="s">
        <v>1006</v>
      </c>
      <c r="C244">
        <v>11849</v>
      </c>
      <c r="D244" t="s">
        <v>957</v>
      </c>
      <c r="E244">
        <v>101</v>
      </c>
      <c r="F244" t="s">
        <v>1007</v>
      </c>
      <c r="G244" t="s">
        <v>1008</v>
      </c>
      <c r="H244">
        <v>123</v>
      </c>
      <c r="I244" t="s">
        <v>236</v>
      </c>
      <c r="J244" t="s">
        <v>237</v>
      </c>
      <c r="K244" s="59">
        <v>0</v>
      </c>
      <c r="L244" s="59">
        <v>0</v>
      </c>
      <c r="M244" s="59">
        <v>0</v>
      </c>
      <c r="N244" s="59">
        <v>0</v>
      </c>
      <c r="O244" s="59">
        <v>0</v>
      </c>
      <c r="P244" s="59">
        <v>0</v>
      </c>
      <c r="Q244">
        <v>0</v>
      </c>
      <c r="R244">
        <v>0</v>
      </c>
    </row>
    <row r="245" spans="1:18">
      <c r="A245">
        <v>1169</v>
      </c>
      <c r="B245" t="s">
        <v>1006</v>
      </c>
      <c r="C245">
        <v>11859</v>
      </c>
      <c r="D245" t="s">
        <v>835</v>
      </c>
      <c r="E245">
        <v>101</v>
      </c>
      <c r="F245" t="s">
        <v>1007</v>
      </c>
      <c r="G245" t="s">
        <v>1008</v>
      </c>
      <c r="H245">
        <v>123</v>
      </c>
      <c r="I245" t="s">
        <v>236</v>
      </c>
      <c r="J245" t="s">
        <v>237</v>
      </c>
      <c r="K245" s="59">
        <v>0</v>
      </c>
      <c r="L245" s="59">
        <v>0</v>
      </c>
      <c r="M245" s="59">
        <v>0</v>
      </c>
      <c r="N245" s="59">
        <v>0</v>
      </c>
      <c r="O245" s="59">
        <v>0</v>
      </c>
      <c r="P245" s="59">
        <v>0</v>
      </c>
      <c r="Q245">
        <v>0</v>
      </c>
      <c r="R245">
        <v>0</v>
      </c>
    </row>
    <row r="246" spans="1:18">
      <c r="A246">
        <v>1174</v>
      </c>
      <c r="B246" t="s">
        <v>1006</v>
      </c>
      <c r="C246">
        <v>12469</v>
      </c>
      <c r="D246" t="s">
        <v>241</v>
      </c>
      <c r="E246">
        <v>101</v>
      </c>
      <c r="F246" t="s">
        <v>1007</v>
      </c>
      <c r="G246" t="s">
        <v>1008</v>
      </c>
      <c r="H246">
        <v>123</v>
      </c>
      <c r="I246" t="s">
        <v>236</v>
      </c>
      <c r="J246" t="s">
        <v>237</v>
      </c>
      <c r="K246" s="59">
        <v>0</v>
      </c>
      <c r="L246" s="59">
        <v>0</v>
      </c>
      <c r="M246" s="59">
        <v>0</v>
      </c>
      <c r="N246" s="59">
        <v>0</v>
      </c>
      <c r="O246" s="59">
        <v>0</v>
      </c>
      <c r="P246" s="59">
        <v>0</v>
      </c>
      <c r="Q246">
        <v>0</v>
      </c>
      <c r="R246">
        <v>0</v>
      </c>
    </row>
    <row r="247" spans="1:18">
      <c r="A247">
        <v>1179</v>
      </c>
      <c r="B247" t="s">
        <v>1006</v>
      </c>
      <c r="C247">
        <v>12798</v>
      </c>
      <c r="D247" t="s">
        <v>932</v>
      </c>
      <c r="E247">
        <v>101</v>
      </c>
      <c r="F247" t="s">
        <v>1007</v>
      </c>
      <c r="G247" t="s">
        <v>1008</v>
      </c>
      <c r="H247">
        <v>123</v>
      </c>
      <c r="I247" t="s">
        <v>236</v>
      </c>
      <c r="J247" t="s">
        <v>237</v>
      </c>
      <c r="K247" s="59">
        <v>0</v>
      </c>
      <c r="L247" s="59">
        <v>0</v>
      </c>
      <c r="M247" s="59">
        <v>0</v>
      </c>
      <c r="N247" s="59">
        <v>0</v>
      </c>
      <c r="O247" s="59">
        <v>0</v>
      </c>
      <c r="P247" s="59">
        <v>0</v>
      </c>
      <c r="Q247">
        <v>0</v>
      </c>
      <c r="R247">
        <v>0</v>
      </c>
    </row>
    <row r="248" spans="1:18">
      <c r="A248">
        <v>1181</v>
      </c>
      <c r="B248" t="s">
        <v>1006</v>
      </c>
      <c r="C248">
        <v>13842</v>
      </c>
      <c r="D248" t="s">
        <v>837</v>
      </c>
      <c r="E248">
        <v>101</v>
      </c>
      <c r="F248" t="s">
        <v>1007</v>
      </c>
      <c r="G248" t="s">
        <v>1008</v>
      </c>
      <c r="H248">
        <v>123</v>
      </c>
      <c r="I248" t="s">
        <v>236</v>
      </c>
      <c r="J248" t="s">
        <v>237</v>
      </c>
      <c r="K248" s="59">
        <v>0</v>
      </c>
      <c r="L248" s="59">
        <v>0</v>
      </c>
      <c r="M248" s="59">
        <v>0</v>
      </c>
      <c r="N248" s="59">
        <v>0</v>
      </c>
      <c r="O248" s="59">
        <v>0</v>
      </c>
      <c r="P248" s="59">
        <v>0</v>
      </c>
      <c r="Q248">
        <v>0</v>
      </c>
      <c r="R248">
        <v>0</v>
      </c>
    </row>
    <row r="249" spans="1:18">
      <c r="A249">
        <v>1182</v>
      </c>
      <c r="B249" t="s">
        <v>1006</v>
      </c>
      <c r="C249">
        <v>14055</v>
      </c>
      <c r="D249" t="s">
        <v>599</v>
      </c>
      <c r="E249">
        <v>101</v>
      </c>
      <c r="F249" t="s">
        <v>1007</v>
      </c>
      <c r="G249" t="s">
        <v>1008</v>
      </c>
      <c r="H249">
        <v>123</v>
      </c>
      <c r="I249" t="s">
        <v>236</v>
      </c>
      <c r="J249" t="s">
        <v>237</v>
      </c>
      <c r="K249" s="59">
        <v>0</v>
      </c>
      <c r="L249" s="59">
        <v>0</v>
      </c>
      <c r="M249" s="59">
        <v>0</v>
      </c>
      <c r="N249" s="59">
        <v>0</v>
      </c>
      <c r="O249" s="59">
        <v>0</v>
      </c>
      <c r="P249" s="59">
        <v>0</v>
      </c>
      <c r="Q249">
        <v>0</v>
      </c>
      <c r="R249">
        <v>0</v>
      </c>
    </row>
    <row r="250" spans="1:18">
      <c r="A250">
        <v>1183</v>
      </c>
      <c r="B250" t="s">
        <v>1006</v>
      </c>
      <c r="C250">
        <v>14739</v>
      </c>
      <c r="D250" t="s">
        <v>956</v>
      </c>
      <c r="E250">
        <v>101</v>
      </c>
      <c r="F250" t="s">
        <v>1007</v>
      </c>
      <c r="G250" t="s">
        <v>1008</v>
      </c>
      <c r="H250">
        <v>123</v>
      </c>
      <c r="I250" t="s">
        <v>236</v>
      </c>
      <c r="J250" t="s">
        <v>237</v>
      </c>
      <c r="K250" s="59">
        <v>0</v>
      </c>
      <c r="L250" s="59">
        <v>0</v>
      </c>
      <c r="M250" s="59">
        <v>0</v>
      </c>
      <c r="N250" s="59">
        <v>0</v>
      </c>
      <c r="O250" s="59">
        <v>0</v>
      </c>
      <c r="P250" s="59">
        <v>0</v>
      </c>
      <c r="Q250">
        <v>0</v>
      </c>
      <c r="R250">
        <v>0</v>
      </c>
    </row>
    <row r="251" spans="1:18">
      <c r="A251">
        <v>1184</v>
      </c>
      <c r="B251" t="s">
        <v>1006</v>
      </c>
      <c r="C251">
        <v>14864</v>
      </c>
      <c r="D251" t="s">
        <v>866</v>
      </c>
      <c r="E251">
        <v>101</v>
      </c>
      <c r="F251" t="s">
        <v>1007</v>
      </c>
      <c r="G251" t="s">
        <v>1008</v>
      </c>
      <c r="H251">
        <v>123</v>
      </c>
      <c r="I251" t="s">
        <v>236</v>
      </c>
      <c r="J251" t="s">
        <v>237</v>
      </c>
      <c r="K251" s="59">
        <v>0</v>
      </c>
      <c r="L251" s="59">
        <v>0</v>
      </c>
      <c r="M251" s="59">
        <v>0</v>
      </c>
      <c r="N251" s="59">
        <v>0</v>
      </c>
      <c r="O251" s="59">
        <v>0</v>
      </c>
      <c r="P251" s="59">
        <v>0</v>
      </c>
      <c r="Q251">
        <v>0</v>
      </c>
      <c r="R251">
        <v>0</v>
      </c>
    </row>
    <row r="252" spans="1:18">
      <c r="A252">
        <v>1185</v>
      </c>
      <c r="B252" t="s">
        <v>1006</v>
      </c>
      <c r="C252">
        <v>14865</v>
      </c>
      <c r="D252" t="s">
        <v>868</v>
      </c>
      <c r="E252">
        <v>101</v>
      </c>
      <c r="F252" t="s">
        <v>1007</v>
      </c>
      <c r="G252" t="s">
        <v>1008</v>
      </c>
      <c r="H252">
        <v>123</v>
      </c>
      <c r="I252" t="s">
        <v>236</v>
      </c>
      <c r="J252" t="s">
        <v>237</v>
      </c>
      <c r="K252" s="59">
        <v>0</v>
      </c>
      <c r="L252" s="59">
        <v>0</v>
      </c>
      <c r="M252" s="59">
        <v>0</v>
      </c>
      <c r="N252" s="59">
        <v>0</v>
      </c>
      <c r="O252" s="59">
        <v>0</v>
      </c>
      <c r="P252" s="59">
        <v>0</v>
      </c>
      <c r="Q252">
        <v>0</v>
      </c>
      <c r="R252">
        <v>0</v>
      </c>
    </row>
    <row r="253" spans="1:18">
      <c r="A253">
        <v>1186</v>
      </c>
      <c r="B253" t="s">
        <v>1006</v>
      </c>
      <c r="C253">
        <v>14869</v>
      </c>
      <c r="D253" t="s">
        <v>867</v>
      </c>
      <c r="E253">
        <v>101</v>
      </c>
      <c r="F253" t="s">
        <v>1007</v>
      </c>
      <c r="G253" t="s">
        <v>1008</v>
      </c>
      <c r="H253">
        <v>123</v>
      </c>
      <c r="I253" t="s">
        <v>236</v>
      </c>
      <c r="J253" t="s">
        <v>237</v>
      </c>
      <c r="K253" s="59">
        <v>0</v>
      </c>
      <c r="L253" s="59">
        <v>0</v>
      </c>
      <c r="M253" s="59">
        <v>0</v>
      </c>
      <c r="N253" s="59">
        <v>0</v>
      </c>
      <c r="O253" s="59">
        <v>0</v>
      </c>
      <c r="P253" s="59">
        <v>0</v>
      </c>
      <c r="Q253">
        <v>0</v>
      </c>
      <c r="R253">
        <v>0</v>
      </c>
    </row>
    <row r="254" spans="1:18">
      <c r="A254">
        <v>1187</v>
      </c>
      <c r="B254" t="s">
        <v>1006</v>
      </c>
      <c r="C254">
        <v>14870</v>
      </c>
      <c r="D254" t="s">
        <v>869</v>
      </c>
      <c r="E254">
        <v>101</v>
      </c>
      <c r="F254" t="s">
        <v>1007</v>
      </c>
      <c r="G254" t="s">
        <v>1008</v>
      </c>
      <c r="H254">
        <v>123</v>
      </c>
      <c r="I254" t="s">
        <v>236</v>
      </c>
      <c r="J254" t="s">
        <v>237</v>
      </c>
      <c r="K254" s="59">
        <v>0</v>
      </c>
      <c r="L254" s="59">
        <v>0</v>
      </c>
      <c r="M254" s="59">
        <v>0</v>
      </c>
      <c r="N254" s="59">
        <v>0</v>
      </c>
      <c r="O254" s="59">
        <v>0</v>
      </c>
      <c r="P254" s="59">
        <v>0</v>
      </c>
      <c r="Q254">
        <v>0</v>
      </c>
      <c r="R254">
        <v>0</v>
      </c>
    </row>
    <row r="255" spans="1:18">
      <c r="A255">
        <v>1188</v>
      </c>
      <c r="B255" t="s">
        <v>1006</v>
      </c>
      <c r="C255">
        <v>14871</v>
      </c>
      <c r="D255" t="s">
        <v>870</v>
      </c>
      <c r="E255">
        <v>101</v>
      </c>
      <c r="F255" t="s">
        <v>1007</v>
      </c>
      <c r="G255" t="s">
        <v>1008</v>
      </c>
      <c r="H255">
        <v>123</v>
      </c>
      <c r="I255" t="s">
        <v>236</v>
      </c>
      <c r="J255" t="s">
        <v>237</v>
      </c>
      <c r="K255" s="59">
        <v>0</v>
      </c>
      <c r="L255" s="59">
        <v>0</v>
      </c>
      <c r="M255" s="59">
        <v>0</v>
      </c>
      <c r="N255" s="59">
        <v>0</v>
      </c>
      <c r="O255" s="59">
        <v>0</v>
      </c>
      <c r="P255" s="59">
        <v>0</v>
      </c>
      <c r="Q255">
        <v>0</v>
      </c>
      <c r="R255">
        <v>0</v>
      </c>
    </row>
    <row r="256" spans="1:18">
      <c r="A256">
        <v>1189</v>
      </c>
      <c r="B256" t="s">
        <v>1006</v>
      </c>
      <c r="C256">
        <v>14872</v>
      </c>
      <c r="D256" t="s">
        <v>871</v>
      </c>
      <c r="E256">
        <v>101</v>
      </c>
      <c r="F256" t="s">
        <v>1007</v>
      </c>
      <c r="G256" t="s">
        <v>1008</v>
      </c>
      <c r="H256">
        <v>123</v>
      </c>
      <c r="I256" t="s">
        <v>236</v>
      </c>
      <c r="J256" t="s">
        <v>237</v>
      </c>
      <c r="K256" s="59">
        <v>0</v>
      </c>
      <c r="L256" s="59">
        <v>0</v>
      </c>
      <c r="M256" s="59">
        <v>0</v>
      </c>
      <c r="N256" s="59">
        <v>0</v>
      </c>
      <c r="O256" s="59">
        <v>0</v>
      </c>
      <c r="P256" s="59">
        <v>0</v>
      </c>
      <c r="Q256">
        <v>0</v>
      </c>
      <c r="R256">
        <v>0</v>
      </c>
    </row>
    <row r="257" spans="1:18">
      <c r="A257">
        <v>1190</v>
      </c>
      <c r="B257" t="s">
        <v>1006</v>
      </c>
      <c r="C257">
        <v>14874</v>
      </c>
      <c r="D257" t="s">
        <v>872</v>
      </c>
      <c r="E257">
        <v>101</v>
      </c>
      <c r="F257" t="s">
        <v>1007</v>
      </c>
      <c r="G257" t="s">
        <v>1008</v>
      </c>
      <c r="H257">
        <v>123</v>
      </c>
      <c r="I257" t="s">
        <v>236</v>
      </c>
      <c r="J257" t="s">
        <v>237</v>
      </c>
      <c r="K257" s="59">
        <v>0</v>
      </c>
      <c r="L257" s="59">
        <v>0</v>
      </c>
      <c r="M257" s="59">
        <v>0</v>
      </c>
      <c r="N257" s="59">
        <v>0</v>
      </c>
      <c r="O257" s="59">
        <v>0</v>
      </c>
      <c r="P257" s="59">
        <v>0</v>
      </c>
      <c r="Q257">
        <v>0</v>
      </c>
      <c r="R257">
        <v>0</v>
      </c>
    </row>
    <row r="258" spans="1:18">
      <c r="A258">
        <v>1191</v>
      </c>
      <c r="B258" t="s">
        <v>1006</v>
      </c>
      <c r="C258">
        <v>14875</v>
      </c>
      <c r="D258" t="s">
        <v>873</v>
      </c>
      <c r="E258">
        <v>101</v>
      </c>
      <c r="F258" t="s">
        <v>1007</v>
      </c>
      <c r="G258" t="s">
        <v>1008</v>
      </c>
      <c r="H258">
        <v>123</v>
      </c>
      <c r="I258" t="s">
        <v>236</v>
      </c>
      <c r="J258" t="s">
        <v>237</v>
      </c>
      <c r="K258" s="59">
        <v>0</v>
      </c>
      <c r="L258" s="59">
        <v>0</v>
      </c>
      <c r="M258" s="59">
        <v>0</v>
      </c>
      <c r="N258" s="59">
        <v>0</v>
      </c>
      <c r="O258" s="59">
        <v>0</v>
      </c>
      <c r="P258" s="59">
        <v>0</v>
      </c>
      <c r="Q258">
        <v>0</v>
      </c>
      <c r="R258">
        <v>0</v>
      </c>
    </row>
    <row r="259" spans="1:18">
      <c r="A259">
        <v>1192</v>
      </c>
      <c r="B259" t="s">
        <v>1006</v>
      </c>
      <c r="C259">
        <v>14876</v>
      </c>
      <c r="D259" t="s">
        <v>874</v>
      </c>
      <c r="E259">
        <v>101</v>
      </c>
      <c r="F259" t="s">
        <v>1007</v>
      </c>
      <c r="G259" t="s">
        <v>1008</v>
      </c>
      <c r="H259">
        <v>123</v>
      </c>
      <c r="I259" t="s">
        <v>236</v>
      </c>
      <c r="J259" t="s">
        <v>237</v>
      </c>
      <c r="K259" s="59">
        <v>0</v>
      </c>
      <c r="L259" s="59">
        <v>0</v>
      </c>
      <c r="M259" s="59">
        <v>0</v>
      </c>
      <c r="N259" s="59">
        <v>0</v>
      </c>
      <c r="O259" s="59">
        <v>0</v>
      </c>
      <c r="P259" s="59">
        <v>0</v>
      </c>
      <c r="Q259">
        <v>0</v>
      </c>
      <c r="R259">
        <v>0</v>
      </c>
    </row>
    <row r="260" spans="1:18">
      <c r="A260">
        <v>1193</v>
      </c>
      <c r="B260" t="s">
        <v>1006</v>
      </c>
      <c r="C260">
        <v>14877</v>
      </c>
      <c r="D260" t="s">
        <v>875</v>
      </c>
      <c r="E260">
        <v>101</v>
      </c>
      <c r="F260" t="s">
        <v>1007</v>
      </c>
      <c r="G260" t="s">
        <v>1008</v>
      </c>
      <c r="H260">
        <v>123</v>
      </c>
      <c r="I260" t="s">
        <v>236</v>
      </c>
      <c r="J260" t="s">
        <v>237</v>
      </c>
      <c r="K260" s="59">
        <v>0</v>
      </c>
      <c r="L260" s="59">
        <v>0</v>
      </c>
      <c r="M260" s="59">
        <v>0</v>
      </c>
      <c r="N260" s="59">
        <v>0</v>
      </c>
      <c r="O260" s="59">
        <v>0</v>
      </c>
      <c r="P260" s="59">
        <v>0</v>
      </c>
      <c r="Q260">
        <v>0</v>
      </c>
      <c r="R260">
        <v>0</v>
      </c>
    </row>
    <row r="261" spans="1:18">
      <c r="A261">
        <v>1194</v>
      </c>
      <c r="B261" t="s">
        <v>1006</v>
      </c>
      <c r="C261">
        <v>14878</v>
      </c>
      <c r="D261" t="s">
        <v>876</v>
      </c>
      <c r="E261">
        <v>101</v>
      </c>
      <c r="F261" t="s">
        <v>1007</v>
      </c>
      <c r="G261" t="s">
        <v>1008</v>
      </c>
      <c r="H261">
        <v>123</v>
      </c>
      <c r="I261" t="s">
        <v>236</v>
      </c>
      <c r="J261" t="s">
        <v>237</v>
      </c>
      <c r="K261" s="59">
        <v>0</v>
      </c>
      <c r="L261" s="59">
        <v>0</v>
      </c>
      <c r="M261" s="59">
        <v>0</v>
      </c>
      <c r="N261" s="59">
        <v>0</v>
      </c>
      <c r="O261" s="59">
        <v>0</v>
      </c>
      <c r="P261" s="59">
        <v>0</v>
      </c>
      <c r="Q261">
        <v>0</v>
      </c>
      <c r="R261">
        <v>0</v>
      </c>
    </row>
    <row r="262" spans="1:18">
      <c r="A262">
        <v>1195</v>
      </c>
      <c r="B262" t="s">
        <v>1006</v>
      </c>
      <c r="C262">
        <v>14879</v>
      </c>
      <c r="D262" t="s">
        <v>877</v>
      </c>
      <c r="E262">
        <v>101</v>
      </c>
      <c r="F262" t="s">
        <v>1007</v>
      </c>
      <c r="G262" t="s">
        <v>1008</v>
      </c>
      <c r="H262">
        <v>123</v>
      </c>
      <c r="I262" t="s">
        <v>236</v>
      </c>
      <c r="J262" t="s">
        <v>237</v>
      </c>
      <c r="K262" s="59">
        <v>0</v>
      </c>
      <c r="L262" s="59">
        <v>0</v>
      </c>
      <c r="M262" s="59">
        <v>0</v>
      </c>
      <c r="N262" s="59">
        <v>0</v>
      </c>
      <c r="O262" s="59">
        <v>0</v>
      </c>
      <c r="P262" s="59">
        <v>0</v>
      </c>
      <c r="Q262">
        <v>0</v>
      </c>
      <c r="R262">
        <v>0</v>
      </c>
    </row>
    <row r="263" spans="1:18">
      <c r="A263">
        <v>1196</v>
      </c>
      <c r="B263" t="s">
        <v>1006</v>
      </c>
      <c r="C263">
        <v>14880</v>
      </c>
      <c r="D263" t="s">
        <v>878</v>
      </c>
      <c r="E263">
        <v>101</v>
      </c>
      <c r="F263" t="s">
        <v>1007</v>
      </c>
      <c r="G263" t="s">
        <v>1008</v>
      </c>
      <c r="H263">
        <v>123</v>
      </c>
      <c r="I263" t="s">
        <v>236</v>
      </c>
      <c r="J263" t="s">
        <v>237</v>
      </c>
      <c r="K263" s="59">
        <v>0</v>
      </c>
      <c r="L263" s="59">
        <v>0</v>
      </c>
      <c r="M263" s="59">
        <v>0</v>
      </c>
      <c r="N263" s="59">
        <v>0</v>
      </c>
      <c r="O263" s="59">
        <v>0</v>
      </c>
      <c r="P263" s="59">
        <v>0</v>
      </c>
      <c r="Q263">
        <v>0</v>
      </c>
      <c r="R263">
        <v>0</v>
      </c>
    </row>
    <row r="264" spans="1:18">
      <c r="A264">
        <v>1197</v>
      </c>
      <c r="B264" t="s">
        <v>1006</v>
      </c>
      <c r="C264">
        <v>14881</v>
      </c>
      <c r="D264" t="s">
        <v>879</v>
      </c>
      <c r="E264">
        <v>101</v>
      </c>
      <c r="F264" t="s">
        <v>1007</v>
      </c>
      <c r="G264" t="s">
        <v>1008</v>
      </c>
      <c r="H264">
        <v>123</v>
      </c>
      <c r="I264" t="s">
        <v>236</v>
      </c>
      <c r="J264" t="s">
        <v>237</v>
      </c>
      <c r="K264" s="59">
        <v>0</v>
      </c>
      <c r="L264" s="59">
        <v>0</v>
      </c>
      <c r="M264" s="59">
        <v>0</v>
      </c>
      <c r="N264" s="59">
        <v>0</v>
      </c>
      <c r="O264" s="59">
        <v>0</v>
      </c>
      <c r="P264" s="59">
        <v>0</v>
      </c>
      <c r="Q264">
        <v>0</v>
      </c>
      <c r="R264">
        <v>0</v>
      </c>
    </row>
    <row r="265" spans="1:18">
      <c r="A265">
        <v>1198</v>
      </c>
      <c r="B265" t="s">
        <v>1006</v>
      </c>
      <c r="C265">
        <v>14882</v>
      </c>
      <c r="D265" t="s">
        <v>882</v>
      </c>
      <c r="E265">
        <v>101</v>
      </c>
      <c r="F265" t="s">
        <v>1007</v>
      </c>
      <c r="G265" t="s">
        <v>1008</v>
      </c>
      <c r="H265">
        <v>123</v>
      </c>
      <c r="I265" t="s">
        <v>236</v>
      </c>
      <c r="J265" t="s">
        <v>237</v>
      </c>
      <c r="K265" s="59">
        <v>0</v>
      </c>
      <c r="L265" s="59">
        <v>0</v>
      </c>
      <c r="M265" s="59">
        <v>0</v>
      </c>
      <c r="N265" s="59">
        <v>0</v>
      </c>
      <c r="O265" s="59">
        <v>0</v>
      </c>
      <c r="P265" s="59">
        <v>0</v>
      </c>
      <c r="Q265">
        <v>0</v>
      </c>
      <c r="R265">
        <v>0</v>
      </c>
    </row>
    <row r="266" spans="1:18">
      <c r="A266">
        <v>1199</v>
      </c>
      <c r="B266" t="s">
        <v>1006</v>
      </c>
      <c r="C266">
        <v>14884</v>
      </c>
      <c r="D266" t="s">
        <v>880</v>
      </c>
      <c r="E266">
        <v>101</v>
      </c>
      <c r="F266" t="s">
        <v>1007</v>
      </c>
      <c r="G266" t="s">
        <v>1008</v>
      </c>
      <c r="H266">
        <v>123</v>
      </c>
      <c r="I266" t="s">
        <v>236</v>
      </c>
      <c r="J266" t="s">
        <v>237</v>
      </c>
      <c r="K266" s="59">
        <v>0</v>
      </c>
      <c r="L266" s="59">
        <v>0</v>
      </c>
      <c r="M266" s="59">
        <v>0</v>
      </c>
      <c r="N266" s="59">
        <v>0</v>
      </c>
      <c r="O266" s="59">
        <v>0</v>
      </c>
      <c r="P266" s="59">
        <v>0</v>
      </c>
      <c r="Q266">
        <v>0</v>
      </c>
      <c r="R266">
        <v>0</v>
      </c>
    </row>
    <row r="267" spans="1:18">
      <c r="A267">
        <v>1200</v>
      </c>
      <c r="B267" t="s">
        <v>1006</v>
      </c>
      <c r="C267">
        <v>14885</v>
      </c>
      <c r="D267" t="s">
        <v>881</v>
      </c>
      <c r="E267">
        <v>101</v>
      </c>
      <c r="F267" t="s">
        <v>1007</v>
      </c>
      <c r="G267" t="s">
        <v>1008</v>
      </c>
      <c r="H267">
        <v>123</v>
      </c>
      <c r="I267" t="s">
        <v>236</v>
      </c>
      <c r="J267" t="s">
        <v>237</v>
      </c>
      <c r="K267" s="59">
        <v>0</v>
      </c>
      <c r="L267" s="59">
        <v>0</v>
      </c>
      <c r="M267" s="59">
        <v>0</v>
      </c>
      <c r="N267" s="59">
        <v>0</v>
      </c>
      <c r="O267" s="59">
        <v>0</v>
      </c>
      <c r="P267" s="59">
        <v>0</v>
      </c>
      <c r="Q267">
        <v>0</v>
      </c>
      <c r="R267">
        <v>0</v>
      </c>
    </row>
    <row r="268" spans="1:18">
      <c r="A268">
        <v>1202</v>
      </c>
      <c r="B268" t="s">
        <v>1006</v>
      </c>
      <c r="C268">
        <v>14887</v>
      </c>
      <c r="D268" t="s">
        <v>886</v>
      </c>
      <c r="E268">
        <v>101</v>
      </c>
      <c r="F268" t="s">
        <v>1007</v>
      </c>
      <c r="G268" t="s">
        <v>1008</v>
      </c>
      <c r="H268">
        <v>123</v>
      </c>
      <c r="I268" t="s">
        <v>236</v>
      </c>
      <c r="J268" t="s">
        <v>237</v>
      </c>
      <c r="K268" s="59">
        <v>0</v>
      </c>
      <c r="L268" s="59">
        <v>0</v>
      </c>
      <c r="M268" s="59">
        <v>0</v>
      </c>
      <c r="N268" s="59">
        <v>0</v>
      </c>
      <c r="O268" s="59">
        <v>0</v>
      </c>
      <c r="P268" s="59">
        <v>0</v>
      </c>
      <c r="Q268">
        <v>0</v>
      </c>
      <c r="R268">
        <v>0</v>
      </c>
    </row>
    <row r="269" spans="1:18">
      <c r="A269">
        <v>1203</v>
      </c>
      <c r="B269" t="s">
        <v>1006</v>
      </c>
      <c r="C269">
        <v>14888</v>
      </c>
      <c r="D269" t="s">
        <v>892</v>
      </c>
      <c r="E269">
        <v>101</v>
      </c>
      <c r="F269" t="s">
        <v>1007</v>
      </c>
      <c r="G269" t="s">
        <v>1008</v>
      </c>
      <c r="H269">
        <v>123</v>
      </c>
      <c r="I269" t="s">
        <v>236</v>
      </c>
      <c r="J269" t="s">
        <v>237</v>
      </c>
      <c r="K269" s="59">
        <v>0</v>
      </c>
      <c r="L269" s="59">
        <v>0</v>
      </c>
      <c r="M269" s="59">
        <v>0</v>
      </c>
      <c r="N269" s="59">
        <v>0</v>
      </c>
      <c r="O269" s="59">
        <v>0</v>
      </c>
      <c r="P269" s="59">
        <v>0</v>
      </c>
      <c r="Q269">
        <v>0</v>
      </c>
      <c r="R269">
        <v>0</v>
      </c>
    </row>
    <row r="270" spans="1:18">
      <c r="A270">
        <v>1204</v>
      </c>
      <c r="B270" t="s">
        <v>1006</v>
      </c>
      <c r="C270">
        <v>14889</v>
      </c>
      <c r="D270" t="s">
        <v>894</v>
      </c>
      <c r="E270">
        <v>101</v>
      </c>
      <c r="F270" t="s">
        <v>1007</v>
      </c>
      <c r="G270" t="s">
        <v>1008</v>
      </c>
      <c r="H270">
        <v>123</v>
      </c>
      <c r="I270" t="s">
        <v>236</v>
      </c>
      <c r="J270" t="s">
        <v>237</v>
      </c>
      <c r="K270" s="59">
        <v>0</v>
      </c>
      <c r="L270" s="59">
        <v>0</v>
      </c>
      <c r="M270" s="59">
        <v>0</v>
      </c>
      <c r="N270" s="59">
        <v>0</v>
      </c>
      <c r="O270" s="59">
        <v>0</v>
      </c>
      <c r="P270" s="59">
        <v>0</v>
      </c>
      <c r="Q270">
        <v>0</v>
      </c>
      <c r="R270">
        <v>0</v>
      </c>
    </row>
    <row r="271" spans="1:18">
      <c r="A271">
        <v>1205</v>
      </c>
      <c r="B271" t="s">
        <v>1006</v>
      </c>
      <c r="C271">
        <v>14890</v>
      </c>
      <c r="D271" t="s">
        <v>895</v>
      </c>
      <c r="E271">
        <v>101</v>
      </c>
      <c r="F271" t="s">
        <v>1007</v>
      </c>
      <c r="G271" t="s">
        <v>1008</v>
      </c>
      <c r="H271">
        <v>123</v>
      </c>
      <c r="I271" t="s">
        <v>236</v>
      </c>
      <c r="J271" t="s">
        <v>237</v>
      </c>
      <c r="K271" s="59">
        <v>0</v>
      </c>
      <c r="L271" s="59">
        <v>0</v>
      </c>
      <c r="M271" s="59">
        <v>0</v>
      </c>
      <c r="N271" s="59">
        <v>0</v>
      </c>
      <c r="O271" s="59">
        <v>0</v>
      </c>
      <c r="P271" s="59">
        <v>0</v>
      </c>
      <c r="Q271">
        <v>0</v>
      </c>
      <c r="R271">
        <v>0</v>
      </c>
    </row>
    <row r="272" spans="1:18">
      <c r="A272">
        <v>1206</v>
      </c>
      <c r="B272" t="s">
        <v>1006</v>
      </c>
      <c r="C272">
        <v>14891</v>
      </c>
      <c r="D272" t="s">
        <v>887</v>
      </c>
      <c r="E272">
        <v>101</v>
      </c>
      <c r="F272" t="s">
        <v>1007</v>
      </c>
      <c r="G272" t="s">
        <v>1008</v>
      </c>
      <c r="H272">
        <v>123</v>
      </c>
      <c r="I272" t="s">
        <v>236</v>
      </c>
      <c r="J272" t="s">
        <v>237</v>
      </c>
      <c r="K272" s="59">
        <v>0</v>
      </c>
      <c r="L272" s="59">
        <v>0</v>
      </c>
      <c r="M272" s="59">
        <v>0</v>
      </c>
      <c r="N272" s="59">
        <v>0</v>
      </c>
      <c r="O272" s="59">
        <v>0</v>
      </c>
      <c r="P272" s="59">
        <v>0</v>
      </c>
      <c r="Q272">
        <v>0</v>
      </c>
      <c r="R272">
        <v>0</v>
      </c>
    </row>
    <row r="273" spans="1:18">
      <c r="A273">
        <v>1207</v>
      </c>
      <c r="B273" t="s">
        <v>1006</v>
      </c>
      <c r="C273">
        <v>14892</v>
      </c>
      <c r="D273" t="s">
        <v>888</v>
      </c>
      <c r="E273">
        <v>101</v>
      </c>
      <c r="F273" t="s">
        <v>1007</v>
      </c>
      <c r="G273" t="s">
        <v>1008</v>
      </c>
      <c r="H273">
        <v>123</v>
      </c>
      <c r="I273" t="s">
        <v>236</v>
      </c>
      <c r="J273" t="s">
        <v>237</v>
      </c>
      <c r="K273" s="59">
        <v>0</v>
      </c>
      <c r="L273" s="59">
        <v>0</v>
      </c>
      <c r="M273" s="59">
        <v>0</v>
      </c>
      <c r="N273" s="59">
        <v>0</v>
      </c>
      <c r="O273" s="59">
        <v>0</v>
      </c>
      <c r="P273" s="59">
        <v>0</v>
      </c>
      <c r="Q273">
        <v>0</v>
      </c>
      <c r="R273">
        <v>0</v>
      </c>
    </row>
    <row r="274" spans="1:18">
      <c r="A274">
        <v>1208</v>
      </c>
      <c r="B274" t="s">
        <v>1006</v>
      </c>
      <c r="C274">
        <v>14893</v>
      </c>
      <c r="D274" t="s">
        <v>893</v>
      </c>
      <c r="E274">
        <v>101</v>
      </c>
      <c r="F274" t="s">
        <v>1007</v>
      </c>
      <c r="G274" t="s">
        <v>1008</v>
      </c>
      <c r="H274">
        <v>123</v>
      </c>
      <c r="I274" t="s">
        <v>236</v>
      </c>
      <c r="J274" t="s">
        <v>237</v>
      </c>
      <c r="K274" s="59">
        <v>0</v>
      </c>
      <c r="L274" s="59">
        <v>0</v>
      </c>
      <c r="M274" s="59">
        <v>0</v>
      </c>
      <c r="N274" s="59">
        <v>0</v>
      </c>
      <c r="O274" s="59">
        <v>0</v>
      </c>
      <c r="P274" s="59">
        <v>0</v>
      </c>
      <c r="Q274">
        <v>0</v>
      </c>
      <c r="R274">
        <v>0</v>
      </c>
    </row>
    <row r="275" spans="1:18">
      <c r="A275">
        <v>1209</v>
      </c>
      <c r="B275" t="s">
        <v>1006</v>
      </c>
      <c r="C275">
        <v>14895</v>
      </c>
      <c r="D275" t="s">
        <v>890</v>
      </c>
      <c r="E275">
        <v>101</v>
      </c>
      <c r="F275" t="s">
        <v>1007</v>
      </c>
      <c r="G275" t="s">
        <v>1008</v>
      </c>
      <c r="H275">
        <v>123</v>
      </c>
      <c r="I275" t="s">
        <v>236</v>
      </c>
      <c r="J275" t="s">
        <v>237</v>
      </c>
      <c r="K275" s="59">
        <v>0</v>
      </c>
      <c r="L275" s="59">
        <v>0</v>
      </c>
      <c r="M275" s="59">
        <v>0</v>
      </c>
      <c r="N275" s="59">
        <v>0</v>
      </c>
      <c r="O275" s="59">
        <v>0</v>
      </c>
      <c r="P275" s="59">
        <v>0</v>
      </c>
      <c r="Q275">
        <v>0</v>
      </c>
      <c r="R275">
        <v>0</v>
      </c>
    </row>
    <row r="276" spans="1:18">
      <c r="A276">
        <v>1210</v>
      </c>
      <c r="B276" t="s">
        <v>1006</v>
      </c>
      <c r="C276">
        <v>15039</v>
      </c>
      <c r="D276" t="s">
        <v>855</v>
      </c>
      <c r="E276">
        <v>101</v>
      </c>
      <c r="F276" t="s">
        <v>1007</v>
      </c>
      <c r="G276" t="s">
        <v>1008</v>
      </c>
      <c r="H276">
        <v>123</v>
      </c>
      <c r="I276" t="s">
        <v>236</v>
      </c>
      <c r="J276" t="s">
        <v>237</v>
      </c>
      <c r="K276" s="59">
        <v>0</v>
      </c>
      <c r="L276" s="59">
        <v>0</v>
      </c>
      <c r="M276" s="59">
        <v>0</v>
      </c>
      <c r="N276" s="59">
        <v>0</v>
      </c>
      <c r="O276" s="59">
        <v>0</v>
      </c>
      <c r="P276" s="59">
        <v>0</v>
      </c>
      <c r="Q276">
        <v>0</v>
      </c>
      <c r="R276">
        <v>0</v>
      </c>
    </row>
    <row r="277" spans="1:18">
      <c r="A277">
        <v>1211</v>
      </c>
      <c r="B277" t="s">
        <v>1006</v>
      </c>
      <c r="C277">
        <v>15040</v>
      </c>
      <c r="D277" t="s">
        <v>856</v>
      </c>
      <c r="E277">
        <v>101</v>
      </c>
      <c r="F277" t="s">
        <v>1007</v>
      </c>
      <c r="G277" t="s">
        <v>1008</v>
      </c>
      <c r="H277">
        <v>123</v>
      </c>
      <c r="I277" t="s">
        <v>236</v>
      </c>
      <c r="J277" t="s">
        <v>237</v>
      </c>
      <c r="K277" s="59">
        <v>0</v>
      </c>
      <c r="L277" s="59">
        <v>0</v>
      </c>
      <c r="M277" s="59">
        <v>0</v>
      </c>
      <c r="N277" s="59">
        <v>0</v>
      </c>
      <c r="O277" s="59">
        <v>0</v>
      </c>
      <c r="P277" s="59">
        <v>0</v>
      </c>
      <c r="Q277">
        <v>0</v>
      </c>
      <c r="R277">
        <v>0</v>
      </c>
    </row>
    <row r="278" spans="1:18">
      <c r="A278">
        <v>1212</v>
      </c>
      <c r="B278" t="s">
        <v>1006</v>
      </c>
      <c r="C278">
        <v>15042</v>
      </c>
      <c r="D278" t="s">
        <v>861</v>
      </c>
      <c r="E278">
        <v>101</v>
      </c>
      <c r="F278" t="s">
        <v>1007</v>
      </c>
      <c r="G278" t="s">
        <v>1008</v>
      </c>
      <c r="H278">
        <v>123</v>
      </c>
      <c r="I278" t="s">
        <v>236</v>
      </c>
      <c r="J278" t="s">
        <v>237</v>
      </c>
      <c r="K278" s="59">
        <v>0</v>
      </c>
      <c r="L278" s="59">
        <v>0</v>
      </c>
      <c r="M278" s="59">
        <v>0</v>
      </c>
      <c r="N278" s="59">
        <v>0</v>
      </c>
      <c r="O278" s="59">
        <v>0</v>
      </c>
      <c r="P278" s="59">
        <v>0</v>
      </c>
      <c r="Q278">
        <v>0</v>
      </c>
      <c r="R278">
        <v>0</v>
      </c>
    </row>
    <row r="279" spans="1:18">
      <c r="A279">
        <v>1213</v>
      </c>
      <c r="B279" t="s">
        <v>1006</v>
      </c>
      <c r="C279">
        <v>15043</v>
      </c>
      <c r="D279" t="s">
        <v>889</v>
      </c>
      <c r="E279">
        <v>101</v>
      </c>
      <c r="F279" t="s">
        <v>1007</v>
      </c>
      <c r="G279" t="s">
        <v>1008</v>
      </c>
      <c r="H279">
        <v>123</v>
      </c>
      <c r="I279" t="s">
        <v>236</v>
      </c>
      <c r="J279" t="s">
        <v>237</v>
      </c>
      <c r="K279" s="59">
        <v>0</v>
      </c>
      <c r="L279" s="59">
        <v>0</v>
      </c>
      <c r="M279" s="59">
        <v>0</v>
      </c>
      <c r="N279" s="59">
        <v>0</v>
      </c>
      <c r="O279" s="59">
        <v>0</v>
      </c>
      <c r="P279" s="59">
        <v>0</v>
      </c>
      <c r="Q279">
        <v>0</v>
      </c>
      <c r="R279">
        <v>0</v>
      </c>
    </row>
    <row r="280" spans="1:18">
      <c r="A280">
        <v>1214</v>
      </c>
      <c r="B280" t="s">
        <v>1006</v>
      </c>
      <c r="C280">
        <v>15066</v>
      </c>
      <c r="D280" t="s">
        <v>863</v>
      </c>
      <c r="E280">
        <v>101</v>
      </c>
      <c r="F280" t="s">
        <v>1007</v>
      </c>
      <c r="G280" t="s">
        <v>1008</v>
      </c>
      <c r="H280">
        <v>123</v>
      </c>
      <c r="I280" t="s">
        <v>236</v>
      </c>
      <c r="J280" t="s">
        <v>237</v>
      </c>
      <c r="K280" s="59">
        <v>0</v>
      </c>
      <c r="L280" s="59">
        <v>0</v>
      </c>
      <c r="M280" s="59">
        <v>0</v>
      </c>
      <c r="N280" s="59">
        <v>0</v>
      </c>
      <c r="O280" s="59">
        <v>0</v>
      </c>
      <c r="P280" s="59">
        <v>0</v>
      </c>
      <c r="Q280">
        <v>0</v>
      </c>
      <c r="R280">
        <v>0</v>
      </c>
    </row>
    <row r="281" spans="1:18">
      <c r="A281">
        <v>1215</v>
      </c>
      <c r="B281" t="s">
        <v>1006</v>
      </c>
      <c r="C281">
        <v>15068</v>
      </c>
      <c r="D281" t="s">
        <v>862</v>
      </c>
      <c r="E281">
        <v>101</v>
      </c>
      <c r="F281" t="s">
        <v>1007</v>
      </c>
      <c r="G281" t="s">
        <v>1008</v>
      </c>
      <c r="H281">
        <v>123</v>
      </c>
      <c r="I281" t="s">
        <v>236</v>
      </c>
      <c r="J281" t="s">
        <v>237</v>
      </c>
      <c r="K281" s="59">
        <v>0</v>
      </c>
      <c r="L281" s="59">
        <v>0</v>
      </c>
      <c r="M281" s="59">
        <v>0</v>
      </c>
      <c r="N281" s="59">
        <v>0</v>
      </c>
      <c r="O281" s="59">
        <v>0</v>
      </c>
      <c r="P281" s="59">
        <v>0</v>
      </c>
      <c r="Q281">
        <v>0</v>
      </c>
      <c r="R281">
        <v>0</v>
      </c>
    </row>
    <row r="282" spans="1:18">
      <c r="A282">
        <v>1216</v>
      </c>
      <c r="B282" t="s">
        <v>1006</v>
      </c>
      <c r="C282">
        <v>15107</v>
      </c>
      <c r="D282" t="s">
        <v>919</v>
      </c>
      <c r="E282">
        <v>101</v>
      </c>
      <c r="F282" t="s">
        <v>1007</v>
      </c>
      <c r="G282" t="s">
        <v>1008</v>
      </c>
      <c r="H282">
        <v>123</v>
      </c>
      <c r="I282" t="s">
        <v>236</v>
      </c>
      <c r="J282" t="s">
        <v>237</v>
      </c>
      <c r="K282" s="59">
        <v>0</v>
      </c>
      <c r="L282" s="59">
        <v>0</v>
      </c>
      <c r="M282" s="59">
        <v>0</v>
      </c>
      <c r="N282" s="59">
        <v>0</v>
      </c>
      <c r="O282" s="59">
        <v>0</v>
      </c>
      <c r="P282" s="59">
        <v>0</v>
      </c>
      <c r="Q282">
        <v>0</v>
      </c>
      <c r="R282">
        <v>0</v>
      </c>
    </row>
    <row r="283" spans="1:18">
      <c r="A283">
        <v>1218</v>
      </c>
      <c r="B283" t="s">
        <v>1006</v>
      </c>
      <c r="C283">
        <v>15224</v>
      </c>
      <c r="D283" t="s">
        <v>852</v>
      </c>
      <c r="E283">
        <v>101</v>
      </c>
      <c r="F283" t="s">
        <v>1007</v>
      </c>
      <c r="G283" t="s">
        <v>1008</v>
      </c>
      <c r="H283">
        <v>123</v>
      </c>
      <c r="I283" t="s">
        <v>236</v>
      </c>
      <c r="J283" t="s">
        <v>237</v>
      </c>
      <c r="K283" s="59">
        <v>0</v>
      </c>
      <c r="L283" s="59">
        <v>0</v>
      </c>
      <c r="M283" s="59">
        <v>0</v>
      </c>
      <c r="N283" s="59">
        <v>0</v>
      </c>
      <c r="O283" s="59">
        <v>0</v>
      </c>
      <c r="P283" s="59">
        <v>0</v>
      </c>
      <c r="Q283">
        <v>0</v>
      </c>
      <c r="R283">
        <v>0</v>
      </c>
    </row>
    <row r="284" spans="1:18">
      <c r="A284">
        <v>1219</v>
      </c>
      <c r="B284" t="s">
        <v>1006</v>
      </c>
      <c r="C284">
        <v>15227</v>
      </c>
      <c r="D284" t="s">
        <v>902</v>
      </c>
      <c r="E284">
        <v>101</v>
      </c>
      <c r="F284" t="s">
        <v>1007</v>
      </c>
      <c r="G284" t="s">
        <v>1008</v>
      </c>
      <c r="H284">
        <v>123</v>
      </c>
      <c r="I284" t="s">
        <v>236</v>
      </c>
      <c r="J284" t="s">
        <v>237</v>
      </c>
      <c r="K284" s="59">
        <v>0</v>
      </c>
      <c r="L284" s="59">
        <v>0</v>
      </c>
      <c r="M284" s="59">
        <v>0</v>
      </c>
      <c r="N284" s="59">
        <v>0</v>
      </c>
      <c r="O284" s="59">
        <v>0</v>
      </c>
      <c r="P284" s="59">
        <v>0</v>
      </c>
      <c r="Q284">
        <v>0</v>
      </c>
      <c r="R284">
        <v>0</v>
      </c>
    </row>
    <row r="285" spans="1:18">
      <c r="A285">
        <v>1220</v>
      </c>
      <c r="B285" t="s">
        <v>1006</v>
      </c>
      <c r="C285">
        <v>15277</v>
      </c>
      <c r="D285" t="s">
        <v>823</v>
      </c>
      <c r="E285">
        <v>101</v>
      </c>
      <c r="F285" t="s">
        <v>1007</v>
      </c>
      <c r="G285" t="s">
        <v>1008</v>
      </c>
      <c r="H285">
        <v>123</v>
      </c>
      <c r="I285" t="s">
        <v>236</v>
      </c>
      <c r="J285" t="s">
        <v>237</v>
      </c>
      <c r="K285" s="59"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0</v>
      </c>
      <c r="Q285">
        <v>0</v>
      </c>
      <c r="R285">
        <v>0</v>
      </c>
    </row>
    <row r="286" spans="1:18">
      <c r="A286">
        <v>1221</v>
      </c>
      <c r="B286" t="s">
        <v>1006</v>
      </c>
      <c r="C286">
        <v>15278</v>
      </c>
      <c r="D286" t="s">
        <v>964</v>
      </c>
      <c r="E286">
        <v>101</v>
      </c>
      <c r="F286" t="s">
        <v>1007</v>
      </c>
      <c r="G286" t="s">
        <v>1008</v>
      </c>
      <c r="H286">
        <v>123</v>
      </c>
      <c r="I286" t="s">
        <v>236</v>
      </c>
      <c r="J286" t="s">
        <v>237</v>
      </c>
      <c r="K286" s="59">
        <v>0</v>
      </c>
      <c r="L286" s="59">
        <v>0</v>
      </c>
      <c r="M286" s="59">
        <v>0</v>
      </c>
      <c r="N286" s="59">
        <v>0</v>
      </c>
      <c r="O286" s="59">
        <v>0</v>
      </c>
      <c r="P286" s="59">
        <v>0</v>
      </c>
      <c r="Q286">
        <v>0</v>
      </c>
      <c r="R286">
        <v>0</v>
      </c>
    </row>
    <row r="287" spans="1:18">
      <c r="A287">
        <v>1223</v>
      </c>
      <c r="B287" t="s">
        <v>1006</v>
      </c>
      <c r="C287">
        <v>15696</v>
      </c>
      <c r="D287" t="s">
        <v>969</v>
      </c>
      <c r="E287">
        <v>101</v>
      </c>
      <c r="F287" t="s">
        <v>1007</v>
      </c>
      <c r="G287" t="s">
        <v>1008</v>
      </c>
      <c r="H287">
        <v>123</v>
      </c>
      <c r="I287" t="s">
        <v>236</v>
      </c>
      <c r="J287" t="s">
        <v>237</v>
      </c>
      <c r="K287" s="59">
        <v>0</v>
      </c>
      <c r="L287" s="59">
        <v>0</v>
      </c>
      <c r="M287" s="59">
        <v>0</v>
      </c>
      <c r="N287" s="59">
        <v>0</v>
      </c>
      <c r="O287" s="59">
        <v>0</v>
      </c>
      <c r="P287" s="59">
        <v>0</v>
      </c>
      <c r="Q287">
        <v>0</v>
      </c>
      <c r="R287">
        <v>0</v>
      </c>
    </row>
    <row r="288" spans="1:18">
      <c r="A288">
        <v>1229</v>
      </c>
      <c r="B288" t="s">
        <v>1006</v>
      </c>
      <c r="C288">
        <v>15965</v>
      </c>
      <c r="D288" t="s">
        <v>774</v>
      </c>
      <c r="E288">
        <v>101</v>
      </c>
      <c r="F288" t="s">
        <v>1007</v>
      </c>
      <c r="G288" t="s">
        <v>1008</v>
      </c>
      <c r="H288">
        <v>123</v>
      </c>
      <c r="I288" t="s">
        <v>236</v>
      </c>
      <c r="J288" t="s">
        <v>237</v>
      </c>
      <c r="K288" s="59">
        <v>0</v>
      </c>
      <c r="L288" s="59">
        <v>0</v>
      </c>
      <c r="M288" s="59">
        <v>0</v>
      </c>
      <c r="N288" s="59">
        <v>0</v>
      </c>
      <c r="O288" s="59">
        <v>0</v>
      </c>
      <c r="P288" s="59">
        <v>0</v>
      </c>
      <c r="Q288">
        <v>0</v>
      </c>
      <c r="R288">
        <v>0</v>
      </c>
    </row>
    <row r="289" spans="1:18">
      <c r="A289">
        <v>1231</v>
      </c>
      <c r="B289" t="s">
        <v>1006</v>
      </c>
      <c r="C289">
        <v>15983</v>
      </c>
      <c r="D289" t="s">
        <v>701</v>
      </c>
      <c r="E289">
        <v>101</v>
      </c>
      <c r="F289" t="s">
        <v>1007</v>
      </c>
      <c r="G289" t="s">
        <v>1008</v>
      </c>
      <c r="H289">
        <v>123</v>
      </c>
      <c r="I289" t="s">
        <v>236</v>
      </c>
      <c r="J289" t="s">
        <v>237</v>
      </c>
      <c r="K289" s="59">
        <v>0</v>
      </c>
      <c r="L289" s="59">
        <v>0</v>
      </c>
      <c r="M289" s="59">
        <v>0</v>
      </c>
      <c r="N289" s="59">
        <v>0</v>
      </c>
      <c r="O289" s="59">
        <v>0</v>
      </c>
      <c r="P289" s="59">
        <v>0</v>
      </c>
      <c r="Q289">
        <v>0</v>
      </c>
      <c r="R289">
        <v>0</v>
      </c>
    </row>
    <row r="290" spans="1:18">
      <c r="A290">
        <v>1232</v>
      </c>
      <c r="B290" t="s">
        <v>1006</v>
      </c>
      <c r="C290">
        <v>15984</v>
      </c>
      <c r="D290" t="s">
        <v>859</v>
      </c>
      <c r="E290">
        <v>101</v>
      </c>
      <c r="F290" t="s">
        <v>1007</v>
      </c>
      <c r="G290" t="s">
        <v>1008</v>
      </c>
      <c r="H290">
        <v>123</v>
      </c>
      <c r="I290" t="s">
        <v>236</v>
      </c>
      <c r="J290" t="s">
        <v>237</v>
      </c>
      <c r="K290" s="59">
        <v>0</v>
      </c>
      <c r="L290" s="59">
        <v>0</v>
      </c>
      <c r="M290" s="59">
        <v>0</v>
      </c>
      <c r="N290" s="59">
        <v>0</v>
      </c>
      <c r="O290" s="59">
        <v>0</v>
      </c>
      <c r="P290" s="59">
        <v>0</v>
      </c>
      <c r="Q290">
        <v>0</v>
      </c>
      <c r="R290">
        <v>0</v>
      </c>
    </row>
    <row r="291" spans="1:18">
      <c r="A291">
        <v>1233</v>
      </c>
      <c r="B291" t="s">
        <v>1006</v>
      </c>
      <c r="C291">
        <v>15986</v>
      </c>
      <c r="D291" t="s">
        <v>966</v>
      </c>
      <c r="E291">
        <v>101</v>
      </c>
      <c r="F291" t="s">
        <v>1007</v>
      </c>
      <c r="G291" t="s">
        <v>1008</v>
      </c>
      <c r="H291">
        <v>123</v>
      </c>
      <c r="I291" t="s">
        <v>236</v>
      </c>
      <c r="J291" t="s">
        <v>237</v>
      </c>
      <c r="K291" s="59">
        <v>0</v>
      </c>
      <c r="L291" s="59">
        <v>0</v>
      </c>
      <c r="M291" s="59">
        <v>0</v>
      </c>
      <c r="N291" s="59">
        <v>0</v>
      </c>
      <c r="O291" s="59">
        <v>0</v>
      </c>
      <c r="P291" s="59">
        <v>0</v>
      </c>
      <c r="Q291">
        <v>0</v>
      </c>
      <c r="R291">
        <v>0</v>
      </c>
    </row>
    <row r="292" spans="1:18">
      <c r="A292">
        <v>1234</v>
      </c>
      <c r="B292" t="s">
        <v>1006</v>
      </c>
      <c r="C292">
        <v>15988</v>
      </c>
      <c r="D292" t="s">
        <v>885</v>
      </c>
      <c r="E292">
        <v>101</v>
      </c>
      <c r="F292" t="s">
        <v>1007</v>
      </c>
      <c r="G292" t="s">
        <v>1008</v>
      </c>
      <c r="H292">
        <v>123</v>
      </c>
      <c r="I292" t="s">
        <v>236</v>
      </c>
      <c r="J292" t="s">
        <v>237</v>
      </c>
      <c r="K292" s="59">
        <v>0</v>
      </c>
      <c r="L292" s="59">
        <v>0</v>
      </c>
      <c r="M292" s="59">
        <v>0</v>
      </c>
      <c r="N292" s="59">
        <v>0</v>
      </c>
      <c r="O292" s="59">
        <v>0</v>
      </c>
      <c r="P292" s="59">
        <v>0</v>
      </c>
      <c r="Q292">
        <v>0</v>
      </c>
      <c r="R292">
        <v>0</v>
      </c>
    </row>
    <row r="293" spans="1:18">
      <c r="A293">
        <v>1235</v>
      </c>
      <c r="B293" t="s">
        <v>1006</v>
      </c>
      <c r="C293">
        <v>15989</v>
      </c>
      <c r="D293" t="s">
        <v>965</v>
      </c>
      <c r="E293">
        <v>101</v>
      </c>
      <c r="F293" t="s">
        <v>1007</v>
      </c>
      <c r="G293" t="s">
        <v>1008</v>
      </c>
      <c r="H293">
        <v>123</v>
      </c>
      <c r="I293" t="s">
        <v>236</v>
      </c>
      <c r="J293" t="s">
        <v>237</v>
      </c>
      <c r="K293" s="59">
        <v>0</v>
      </c>
      <c r="L293" s="59">
        <v>0</v>
      </c>
      <c r="M293" s="59">
        <v>0</v>
      </c>
      <c r="N293" s="59">
        <v>0</v>
      </c>
      <c r="O293" s="59">
        <v>0</v>
      </c>
      <c r="P293" s="59">
        <v>0</v>
      </c>
      <c r="Q293">
        <v>0</v>
      </c>
      <c r="R293">
        <v>0</v>
      </c>
    </row>
    <row r="294" spans="1:18">
      <c r="A294">
        <v>1236</v>
      </c>
      <c r="B294" t="s">
        <v>1006</v>
      </c>
      <c r="C294">
        <v>16012</v>
      </c>
      <c r="D294" t="s">
        <v>935</v>
      </c>
      <c r="E294">
        <v>101</v>
      </c>
      <c r="F294" t="s">
        <v>1007</v>
      </c>
      <c r="G294" t="s">
        <v>1008</v>
      </c>
      <c r="H294">
        <v>123</v>
      </c>
      <c r="I294" t="s">
        <v>236</v>
      </c>
      <c r="J294" t="s">
        <v>237</v>
      </c>
      <c r="K294" s="59">
        <v>0</v>
      </c>
      <c r="L294" s="59">
        <v>0</v>
      </c>
      <c r="M294" s="59">
        <v>0</v>
      </c>
      <c r="N294" s="59">
        <v>0</v>
      </c>
      <c r="O294" s="59">
        <v>0</v>
      </c>
      <c r="P294" s="59">
        <v>0</v>
      </c>
      <c r="Q294">
        <v>0</v>
      </c>
      <c r="R294">
        <v>0</v>
      </c>
    </row>
    <row r="295" spans="1:18">
      <c r="A295">
        <v>1237</v>
      </c>
      <c r="B295" t="s">
        <v>1006</v>
      </c>
      <c r="C295">
        <v>16034</v>
      </c>
      <c r="D295" t="s">
        <v>934</v>
      </c>
      <c r="E295">
        <v>101</v>
      </c>
      <c r="F295" t="s">
        <v>1007</v>
      </c>
      <c r="G295" t="s">
        <v>1008</v>
      </c>
      <c r="H295">
        <v>123</v>
      </c>
      <c r="I295" t="s">
        <v>236</v>
      </c>
      <c r="J295" t="s">
        <v>237</v>
      </c>
      <c r="K295" s="59">
        <v>0</v>
      </c>
      <c r="L295" s="59">
        <v>0</v>
      </c>
      <c r="M295" s="59">
        <v>0</v>
      </c>
      <c r="N295" s="59">
        <v>0</v>
      </c>
      <c r="O295" s="59">
        <v>0</v>
      </c>
      <c r="P295" s="59">
        <v>0</v>
      </c>
      <c r="Q295">
        <v>0</v>
      </c>
      <c r="R295">
        <v>0</v>
      </c>
    </row>
    <row r="296" spans="1:18">
      <c r="A296">
        <v>1238</v>
      </c>
      <c r="B296" t="s">
        <v>1006</v>
      </c>
      <c r="C296">
        <v>16073</v>
      </c>
      <c r="D296" t="s">
        <v>857</v>
      </c>
      <c r="E296">
        <v>101</v>
      </c>
      <c r="F296" t="s">
        <v>1007</v>
      </c>
      <c r="G296" t="s">
        <v>1008</v>
      </c>
      <c r="H296">
        <v>123</v>
      </c>
      <c r="I296" t="s">
        <v>236</v>
      </c>
      <c r="J296" t="s">
        <v>237</v>
      </c>
      <c r="K296" s="59">
        <v>0</v>
      </c>
      <c r="L296" s="59">
        <v>0</v>
      </c>
      <c r="M296" s="59">
        <v>0</v>
      </c>
      <c r="N296" s="59">
        <v>0</v>
      </c>
      <c r="O296" s="59">
        <v>0</v>
      </c>
      <c r="P296" s="59">
        <v>0</v>
      </c>
      <c r="Q296">
        <v>0</v>
      </c>
      <c r="R296">
        <v>0</v>
      </c>
    </row>
    <row r="297" spans="1:18">
      <c r="A297">
        <v>1239</v>
      </c>
      <c r="B297" t="s">
        <v>1006</v>
      </c>
      <c r="C297">
        <v>16074</v>
      </c>
      <c r="D297" t="s">
        <v>858</v>
      </c>
      <c r="E297">
        <v>101</v>
      </c>
      <c r="F297" t="s">
        <v>1007</v>
      </c>
      <c r="G297" t="s">
        <v>1008</v>
      </c>
      <c r="H297">
        <v>123</v>
      </c>
      <c r="I297" t="s">
        <v>236</v>
      </c>
      <c r="J297" t="s">
        <v>237</v>
      </c>
      <c r="K297" s="59">
        <v>0</v>
      </c>
      <c r="L297" s="59">
        <v>0</v>
      </c>
      <c r="M297" s="59">
        <v>0</v>
      </c>
      <c r="N297" s="59">
        <v>0</v>
      </c>
      <c r="O297" s="59">
        <v>0</v>
      </c>
      <c r="P297" s="59">
        <v>0</v>
      </c>
      <c r="Q297">
        <v>0</v>
      </c>
      <c r="R297">
        <v>0</v>
      </c>
    </row>
    <row r="298" spans="1:18">
      <c r="A298">
        <v>1240</v>
      </c>
      <c r="B298" t="s">
        <v>1006</v>
      </c>
      <c r="C298">
        <v>16079</v>
      </c>
      <c r="D298" t="s">
        <v>864</v>
      </c>
      <c r="E298">
        <v>101</v>
      </c>
      <c r="F298" t="s">
        <v>1007</v>
      </c>
      <c r="G298" t="s">
        <v>1008</v>
      </c>
      <c r="H298">
        <v>123</v>
      </c>
      <c r="I298" t="s">
        <v>236</v>
      </c>
      <c r="J298" t="s">
        <v>237</v>
      </c>
      <c r="K298" s="59">
        <v>0</v>
      </c>
      <c r="L298" s="59">
        <v>0</v>
      </c>
      <c r="M298" s="59">
        <v>0</v>
      </c>
      <c r="N298" s="59">
        <v>0</v>
      </c>
      <c r="O298" s="59">
        <v>0</v>
      </c>
      <c r="P298" s="59">
        <v>0</v>
      </c>
      <c r="Q298">
        <v>0</v>
      </c>
      <c r="R298">
        <v>0</v>
      </c>
    </row>
    <row r="299" spans="1:18">
      <c r="A299">
        <v>1241</v>
      </c>
      <c r="B299" t="s">
        <v>1006</v>
      </c>
      <c r="C299">
        <v>16080</v>
      </c>
      <c r="D299" t="s">
        <v>860</v>
      </c>
      <c r="E299">
        <v>101</v>
      </c>
      <c r="F299" t="s">
        <v>1007</v>
      </c>
      <c r="G299" t="s">
        <v>1008</v>
      </c>
      <c r="H299">
        <v>123</v>
      </c>
      <c r="I299" t="s">
        <v>236</v>
      </c>
      <c r="J299" t="s">
        <v>237</v>
      </c>
      <c r="K299" s="59">
        <v>0</v>
      </c>
      <c r="L299" s="59">
        <v>0</v>
      </c>
      <c r="M299" s="59">
        <v>0</v>
      </c>
      <c r="N299" s="59">
        <v>0</v>
      </c>
      <c r="O299" s="59">
        <v>0</v>
      </c>
      <c r="P299" s="59">
        <v>0</v>
      </c>
      <c r="Q299">
        <v>0</v>
      </c>
      <c r="R299">
        <v>0</v>
      </c>
    </row>
    <row r="300" spans="1:18">
      <c r="A300">
        <v>1242</v>
      </c>
      <c r="B300" t="s">
        <v>1006</v>
      </c>
      <c r="C300">
        <v>16081</v>
      </c>
      <c r="D300" t="s">
        <v>865</v>
      </c>
      <c r="E300">
        <v>101</v>
      </c>
      <c r="F300" t="s">
        <v>1007</v>
      </c>
      <c r="G300" t="s">
        <v>1008</v>
      </c>
      <c r="H300">
        <v>123</v>
      </c>
      <c r="I300" t="s">
        <v>236</v>
      </c>
      <c r="J300" t="s">
        <v>237</v>
      </c>
      <c r="K300" s="59">
        <v>0</v>
      </c>
      <c r="L300" s="59">
        <v>0</v>
      </c>
      <c r="M300" s="59">
        <v>0</v>
      </c>
      <c r="N300" s="59">
        <v>0</v>
      </c>
      <c r="O300" s="59">
        <v>0</v>
      </c>
      <c r="P300" s="59">
        <v>0</v>
      </c>
      <c r="Q300">
        <v>0</v>
      </c>
      <c r="R300">
        <v>0</v>
      </c>
    </row>
    <row r="301" spans="1:18">
      <c r="A301">
        <v>1244</v>
      </c>
      <c r="B301" t="s">
        <v>1006</v>
      </c>
      <c r="C301">
        <v>209</v>
      </c>
      <c r="D301" t="s">
        <v>909</v>
      </c>
      <c r="E301">
        <v>101</v>
      </c>
      <c r="F301" t="s">
        <v>1007</v>
      </c>
      <c r="G301" t="s">
        <v>1008</v>
      </c>
      <c r="H301">
        <v>123</v>
      </c>
      <c r="I301" t="s">
        <v>236</v>
      </c>
      <c r="J301" t="s">
        <v>237</v>
      </c>
      <c r="K301" s="59">
        <v>0</v>
      </c>
      <c r="L301" s="59">
        <v>0</v>
      </c>
      <c r="M301" s="59">
        <v>0</v>
      </c>
      <c r="N301" s="59">
        <v>0</v>
      </c>
      <c r="O301" s="59">
        <v>0</v>
      </c>
      <c r="P301" s="59">
        <v>0</v>
      </c>
      <c r="Q301">
        <v>0</v>
      </c>
      <c r="R301">
        <v>0</v>
      </c>
    </row>
    <row r="302" spans="1:18">
      <c r="A302">
        <v>1540</v>
      </c>
      <c r="B302" t="s">
        <v>1012</v>
      </c>
      <c r="C302">
        <v>39</v>
      </c>
      <c r="D302" t="s">
        <v>899</v>
      </c>
      <c r="E302">
        <v>435</v>
      </c>
      <c r="F302" t="s">
        <v>1013</v>
      </c>
      <c r="G302" t="s">
        <v>1014</v>
      </c>
      <c r="H302">
        <v>123</v>
      </c>
      <c r="I302" t="s">
        <v>236</v>
      </c>
      <c r="J302" t="s">
        <v>237</v>
      </c>
      <c r="K302" s="59">
        <v>0</v>
      </c>
      <c r="L302" s="59">
        <v>0</v>
      </c>
      <c r="M302" s="59">
        <v>0</v>
      </c>
      <c r="N302" s="59">
        <v>0</v>
      </c>
      <c r="O302" s="59">
        <v>0</v>
      </c>
      <c r="P302" s="59">
        <v>0</v>
      </c>
      <c r="Q302">
        <v>0</v>
      </c>
      <c r="R302">
        <v>0</v>
      </c>
    </row>
    <row r="303" spans="1:18">
      <c r="A303">
        <v>1541</v>
      </c>
      <c r="B303" t="s">
        <v>1012</v>
      </c>
      <c r="C303">
        <v>40</v>
      </c>
      <c r="D303" t="s">
        <v>397</v>
      </c>
      <c r="E303">
        <v>435</v>
      </c>
      <c r="F303" t="s">
        <v>1013</v>
      </c>
      <c r="G303" t="s">
        <v>1014</v>
      </c>
      <c r="H303">
        <v>123</v>
      </c>
      <c r="I303" t="s">
        <v>236</v>
      </c>
      <c r="J303" t="s">
        <v>237</v>
      </c>
      <c r="K303" s="59">
        <v>0</v>
      </c>
      <c r="L303" s="59">
        <v>0</v>
      </c>
      <c r="M303" s="59">
        <v>0</v>
      </c>
      <c r="N303" s="59">
        <v>0</v>
      </c>
      <c r="O303" s="59">
        <v>0</v>
      </c>
      <c r="P303" s="59">
        <v>0</v>
      </c>
      <c r="Q303">
        <v>0</v>
      </c>
      <c r="R303">
        <v>0</v>
      </c>
    </row>
    <row r="304" spans="1:18">
      <c r="A304">
        <v>1542</v>
      </c>
      <c r="B304" t="s">
        <v>1012</v>
      </c>
      <c r="C304">
        <v>43</v>
      </c>
      <c r="D304" t="s">
        <v>831</v>
      </c>
      <c r="E304">
        <v>435</v>
      </c>
      <c r="F304" t="s">
        <v>1013</v>
      </c>
      <c r="G304" t="s">
        <v>1014</v>
      </c>
      <c r="H304">
        <v>123</v>
      </c>
      <c r="I304" t="s">
        <v>236</v>
      </c>
      <c r="J304" t="s">
        <v>237</v>
      </c>
      <c r="K304" s="59">
        <v>0</v>
      </c>
      <c r="L304" s="59">
        <v>0</v>
      </c>
      <c r="M304" s="59">
        <v>0</v>
      </c>
      <c r="N304" s="59">
        <v>0</v>
      </c>
      <c r="O304" s="59">
        <v>0</v>
      </c>
      <c r="P304" s="59">
        <v>0</v>
      </c>
      <c r="Q304">
        <v>0</v>
      </c>
      <c r="R304">
        <v>0</v>
      </c>
    </row>
    <row r="305" spans="1:18">
      <c r="A305">
        <v>1543</v>
      </c>
      <c r="B305" t="s">
        <v>1012</v>
      </c>
      <c r="C305">
        <v>44</v>
      </c>
      <c r="D305" t="s">
        <v>830</v>
      </c>
      <c r="E305">
        <v>435</v>
      </c>
      <c r="F305" t="s">
        <v>1013</v>
      </c>
      <c r="G305" t="s">
        <v>1014</v>
      </c>
      <c r="H305">
        <v>123</v>
      </c>
      <c r="I305" t="s">
        <v>236</v>
      </c>
      <c r="J305" t="s">
        <v>237</v>
      </c>
      <c r="K305" s="59">
        <v>0</v>
      </c>
      <c r="L305" s="59">
        <v>0</v>
      </c>
      <c r="M305" s="59">
        <v>0</v>
      </c>
      <c r="N305" s="59">
        <v>0</v>
      </c>
      <c r="O305" s="59">
        <v>0</v>
      </c>
      <c r="P305" s="59">
        <v>0</v>
      </c>
      <c r="Q305">
        <v>0</v>
      </c>
      <c r="R305">
        <v>0</v>
      </c>
    </row>
    <row r="306" spans="1:18">
      <c r="A306">
        <v>1544</v>
      </c>
      <c r="B306" t="s">
        <v>1012</v>
      </c>
      <c r="C306">
        <v>46</v>
      </c>
      <c r="D306" t="s">
        <v>832</v>
      </c>
      <c r="E306">
        <v>435</v>
      </c>
      <c r="F306" t="s">
        <v>1013</v>
      </c>
      <c r="G306" t="s">
        <v>1014</v>
      </c>
      <c r="H306">
        <v>123</v>
      </c>
      <c r="I306" t="s">
        <v>236</v>
      </c>
      <c r="J306" t="s">
        <v>237</v>
      </c>
      <c r="K306" s="59">
        <v>0</v>
      </c>
      <c r="L306" s="59">
        <v>0</v>
      </c>
      <c r="M306" s="59">
        <v>0</v>
      </c>
      <c r="N306" s="59">
        <v>0</v>
      </c>
      <c r="O306" s="59">
        <v>0</v>
      </c>
      <c r="P306" s="59">
        <v>0</v>
      </c>
      <c r="Q306">
        <v>0</v>
      </c>
      <c r="R306">
        <v>0</v>
      </c>
    </row>
    <row r="307" spans="1:18">
      <c r="A307">
        <v>1545</v>
      </c>
      <c r="B307" t="s">
        <v>1012</v>
      </c>
      <c r="C307">
        <v>47</v>
      </c>
      <c r="D307" t="s">
        <v>960</v>
      </c>
      <c r="E307">
        <v>435</v>
      </c>
      <c r="F307" t="s">
        <v>1013</v>
      </c>
      <c r="G307" t="s">
        <v>1014</v>
      </c>
      <c r="H307">
        <v>123</v>
      </c>
      <c r="I307" t="s">
        <v>236</v>
      </c>
      <c r="J307" t="s">
        <v>237</v>
      </c>
      <c r="K307" s="59">
        <v>0</v>
      </c>
      <c r="L307" s="59">
        <v>0</v>
      </c>
      <c r="M307" s="59">
        <v>0</v>
      </c>
      <c r="N307" s="59">
        <v>0</v>
      </c>
      <c r="O307" s="59">
        <v>0</v>
      </c>
      <c r="P307" s="59">
        <v>0</v>
      </c>
      <c r="Q307">
        <v>0</v>
      </c>
      <c r="R307">
        <v>0</v>
      </c>
    </row>
    <row r="308" spans="1:18">
      <c r="A308">
        <v>1546</v>
      </c>
      <c r="B308" t="s">
        <v>1012</v>
      </c>
      <c r="C308">
        <v>54</v>
      </c>
      <c r="D308" t="s">
        <v>839</v>
      </c>
      <c r="E308">
        <v>435</v>
      </c>
      <c r="F308" t="s">
        <v>1013</v>
      </c>
      <c r="G308" t="s">
        <v>1014</v>
      </c>
      <c r="H308">
        <v>123</v>
      </c>
      <c r="I308" t="s">
        <v>236</v>
      </c>
      <c r="J308" t="s">
        <v>237</v>
      </c>
      <c r="K308" s="59">
        <v>0</v>
      </c>
      <c r="L308" s="59">
        <v>0</v>
      </c>
      <c r="M308" s="59">
        <v>0</v>
      </c>
      <c r="N308" s="59">
        <v>0</v>
      </c>
      <c r="O308" s="59">
        <v>0</v>
      </c>
      <c r="P308" s="59">
        <v>0</v>
      </c>
      <c r="Q308">
        <v>0</v>
      </c>
      <c r="R308">
        <v>0</v>
      </c>
    </row>
    <row r="309" spans="1:18">
      <c r="A309">
        <v>1547</v>
      </c>
      <c r="B309" t="s">
        <v>1012</v>
      </c>
      <c r="C309">
        <v>55</v>
      </c>
      <c r="D309" t="s">
        <v>834</v>
      </c>
      <c r="E309">
        <v>435</v>
      </c>
      <c r="F309" t="s">
        <v>1013</v>
      </c>
      <c r="G309" t="s">
        <v>1014</v>
      </c>
      <c r="H309">
        <v>123</v>
      </c>
      <c r="I309" t="s">
        <v>236</v>
      </c>
      <c r="J309" t="s">
        <v>237</v>
      </c>
      <c r="K309" s="59">
        <v>0</v>
      </c>
      <c r="L309" s="59">
        <v>0</v>
      </c>
      <c r="M309" s="59">
        <v>0</v>
      </c>
      <c r="N309" s="59">
        <v>0</v>
      </c>
      <c r="O309" s="59">
        <v>0</v>
      </c>
      <c r="P309" s="59">
        <v>0</v>
      </c>
      <c r="Q309">
        <v>0</v>
      </c>
      <c r="R309">
        <v>0</v>
      </c>
    </row>
    <row r="310" spans="1:18">
      <c r="A310">
        <v>1548</v>
      </c>
      <c r="B310" t="s">
        <v>1012</v>
      </c>
      <c r="C310">
        <v>56</v>
      </c>
      <c r="D310" t="s">
        <v>833</v>
      </c>
      <c r="E310">
        <v>435</v>
      </c>
      <c r="F310" t="s">
        <v>1013</v>
      </c>
      <c r="G310" t="s">
        <v>1014</v>
      </c>
      <c r="H310">
        <v>123</v>
      </c>
      <c r="I310" t="s">
        <v>236</v>
      </c>
      <c r="J310" t="s">
        <v>237</v>
      </c>
      <c r="K310" s="59">
        <v>0</v>
      </c>
      <c r="L310" s="59">
        <v>0</v>
      </c>
      <c r="M310" s="59">
        <v>0</v>
      </c>
      <c r="N310" s="59">
        <v>0</v>
      </c>
      <c r="O310" s="59">
        <v>0</v>
      </c>
      <c r="P310" s="59">
        <v>0</v>
      </c>
      <c r="Q310">
        <v>0</v>
      </c>
      <c r="R310">
        <v>0</v>
      </c>
    </row>
    <row r="311" spans="1:18">
      <c r="A311">
        <v>1549</v>
      </c>
      <c r="B311" t="s">
        <v>1012</v>
      </c>
      <c r="C311">
        <v>57</v>
      </c>
      <c r="D311" t="s">
        <v>840</v>
      </c>
      <c r="E311">
        <v>435</v>
      </c>
      <c r="F311" t="s">
        <v>1013</v>
      </c>
      <c r="G311" t="s">
        <v>1014</v>
      </c>
      <c r="H311">
        <v>123</v>
      </c>
      <c r="I311" t="s">
        <v>236</v>
      </c>
      <c r="J311" t="s">
        <v>237</v>
      </c>
      <c r="K311" s="59">
        <v>0</v>
      </c>
      <c r="L311" s="59">
        <v>0</v>
      </c>
      <c r="M311" s="59">
        <v>0</v>
      </c>
      <c r="N311" s="59">
        <v>0</v>
      </c>
      <c r="O311" s="59">
        <v>0</v>
      </c>
      <c r="P311" s="59">
        <v>0</v>
      </c>
      <c r="Q311">
        <v>0</v>
      </c>
      <c r="R311">
        <v>0</v>
      </c>
    </row>
    <row r="312" spans="1:18">
      <c r="A312">
        <v>1550</v>
      </c>
      <c r="B312" t="s">
        <v>1012</v>
      </c>
      <c r="C312">
        <v>58</v>
      </c>
      <c r="D312" t="s">
        <v>836</v>
      </c>
      <c r="E312">
        <v>435</v>
      </c>
      <c r="F312" t="s">
        <v>1013</v>
      </c>
      <c r="G312" t="s">
        <v>1014</v>
      </c>
      <c r="H312">
        <v>123</v>
      </c>
      <c r="I312" t="s">
        <v>236</v>
      </c>
      <c r="J312" t="s">
        <v>237</v>
      </c>
      <c r="K312" s="59">
        <v>0</v>
      </c>
      <c r="L312" s="59">
        <v>0</v>
      </c>
      <c r="M312" s="59">
        <v>0</v>
      </c>
      <c r="N312" s="59">
        <v>0</v>
      </c>
      <c r="O312" s="59">
        <v>0</v>
      </c>
      <c r="P312" s="59">
        <v>0</v>
      </c>
      <c r="Q312">
        <v>0</v>
      </c>
      <c r="R312">
        <v>0</v>
      </c>
    </row>
    <row r="313" spans="1:18">
      <c r="A313">
        <v>1551</v>
      </c>
      <c r="B313" t="s">
        <v>1012</v>
      </c>
      <c r="C313">
        <v>59</v>
      </c>
      <c r="D313" t="s">
        <v>838</v>
      </c>
      <c r="E313">
        <v>435</v>
      </c>
      <c r="F313" t="s">
        <v>1013</v>
      </c>
      <c r="G313" t="s">
        <v>1014</v>
      </c>
      <c r="H313">
        <v>123</v>
      </c>
      <c r="I313" t="s">
        <v>236</v>
      </c>
      <c r="J313" t="s">
        <v>237</v>
      </c>
      <c r="K313" s="59">
        <v>0</v>
      </c>
      <c r="L313" s="59">
        <v>0</v>
      </c>
      <c r="M313" s="59">
        <v>0</v>
      </c>
      <c r="N313" s="59">
        <v>0</v>
      </c>
      <c r="O313" s="59">
        <v>0</v>
      </c>
      <c r="P313" s="59">
        <v>0</v>
      </c>
      <c r="Q313">
        <v>0</v>
      </c>
      <c r="R313">
        <v>0</v>
      </c>
    </row>
    <row r="314" spans="1:18">
      <c r="A314">
        <v>1552</v>
      </c>
      <c r="B314" t="s">
        <v>1012</v>
      </c>
      <c r="C314">
        <v>60</v>
      </c>
      <c r="D314" t="s">
        <v>850</v>
      </c>
      <c r="E314">
        <v>435</v>
      </c>
      <c r="F314" t="s">
        <v>1013</v>
      </c>
      <c r="G314" t="s">
        <v>1014</v>
      </c>
      <c r="H314">
        <v>123</v>
      </c>
      <c r="I314" t="s">
        <v>236</v>
      </c>
      <c r="J314" t="s">
        <v>237</v>
      </c>
      <c r="K314" s="59">
        <v>0</v>
      </c>
      <c r="L314" s="59">
        <v>0</v>
      </c>
      <c r="M314" s="59">
        <v>0</v>
      </c>
      <c r="N314" s="59">
        <v>0</v>
      </c>
      <c r="O314" s="59">
        <v>0</v>
      </c>
      <c r="P314" s="59">
        <v>0</v>
      </c>
      <c r="Q314">
        <v>0</v>
      </c>
      <c r="R314">
        <v>0</v>
      </c>
    </row>
    <row r="315" spans="1:18">
      <c r="A315">
        <v>1553</v>
      </c>
      <c r="B315" t="s">
        <v>1012</v>
      </c>
      <c r="C315">
        <v>75</v>
      </c>
      <c r="D315" t="s">
        <v>910</v>
      </c>
      <c r="E315">
        <v>435</v>
      </c>
      <c r="F315" t="s">
        <v>1013</v>
      </c>
      <c r="G315" t="s">
        <v>1014</v>
      </c>
      <c r="H315">
        <v>123</v>
      </c>
      <c r="I315" t="s">
        <v>236</v>
      </c>
      <c r="J315" t="s">
        <v>237</v>
      </c>
      <c r="K315" s="59">
        <v>0</v>
      </c>
      <c r="L315" s="59">
        <v>0</v>
      </c>
      <c r="M315" s="59">
        <v>0</v>
      </c>
      <c r="N315" s="59">
        <v>0</v>
      </c>
      <c r="O315" s="59">
        <v>0</v>
      </c>
      <c r="P315" s="59">
        <v>0</v>
      </c>
      <c r="Q315">
        <v>0</v>
      </c>
      <c r="R315">
        <v>0</v>
      </c>
    </row>
    <row r="316" spans="1:18">
      <c r="A316">
        <v>1554</v>
      </c>
      <c r="B316" t="s">
        <v>1012</v>
      </c>
      <c r="C316">
        <v>76</v>
      </c>
      <c r="D316" t="s">
        <v>933</v>
      </c>
      <c r="E316">
        <v>435</v>
      </c>
      <c r="F316" t="s">
        <v>1013</v>
      </c>
      <c r="G316" t="s">
        <v>1014</v>
      </c>
      <c r="H316">
        <v>123</v>
      </c>
      <c r="I316" t="s">
        <v>236</v>
      </c>
      <c r="J316" t="s">
        <v>237</v>
      </c>
      <c r="K316" s="59">
        <v>0</v>
      </c>
      <c r="L316" s="59">
        <v>0</v>
      </c>
      <c r="M316" s="59">
        <v>0</v>
      </c>
      <c r="N316" s="59">
        <v>0</v>
      </c>
      <c r="O316" s="59">
        <v>0</v>
      </c>
      <c r="P316" s="59">
        <v>0</v>
      </c>
      <c r="Q316">
        <v>0</v>
      </c>
      <c r="R316">
        <v>0</v>
      </c>
    </row>
    <row r="317" spans="1:18">
      <c r="A317">
        <v>1555</v>
      </c>
      <c r="B317" t="s">
        <v>1012</v>
      </c>
      <c r="C317">
        <v>81</v>
      </c>
      <c r="D317" t="s">
        <v>853</v>
      </c>
      <c r="E317">
        <v>435</v>
      </c>
      <c r="F317" t="s">
        <v>1013</v>
      </c>
      <c r="G317" t="s">
        <v>1014</v>
      </c>
      <c r="H317">
        <v>123</v>
      </c>
      <c r="I317" t="s">
        <v>236</v>
      </c>
      <c r="J317" t="s">
        <v>237</v>
      </c>
      <c r="K317" s="59">
        <v>0</v>
      </c>
      <c r="L317" s="59">
        <v>0</v>
      </c>
      <c r="M317" s="59">
        <v>0</v>
      </c>
      <c r="N317" s="59">
        <v>0</v>
      </c>
      <c r="O317" s="59">
        <v>0</v>
      </c>
      <c r="P317" s="59">
        <v>0</v>
      </c>
      <c r="Q317">
        <v>0</v>
      </c>
      <c r="R317">
        <v>0</v>
      </c>
    </row>
    <row r="318" spans="1:18">
      <c r="A318">
        <v>1556</v>
      </c>
      <c r="B318" t="s">
        <v>1012</v>
      </c>
      <c r="C318">
        <v>83</v>
      </c>
      <c r="D318" t="s">
        <v>816</v>
      </c>
      <c r="E318">
        <v>435</v>
      </c>
      <c r="F318" t="s">
        <v>1013</v>
      </c>
      <c r="G318" t="s">
        <v>1014</v>
      </c>
      <c r="H318">
        <v>123</v>
      </c>
      <c r="I318" t="s">
        <v>236</v>
      </c>
      <c r="J318" t="s">
        <v>237</v>
      </c>
      <c r="K318" s="59">
        <v>0</v>
      </c>
      <c r="L318" s="59">
        <v>0</v>
      </c>
      <c r="M318" s="59">
        <v>0</v>
      </c>
      <c r="N318" s="59">
        <v>0</v>
      </c>
      <c r="O318" s="59">
        <v>0</v>
      </c>
      <c r="P318" s="59">
        <v>0</v>
      </c>
      <c r="Q318">
        <v>0</v>
      </c>
      <c r="R318">
        <v>0</v>
      </c>
    </row>
    <row r="319" spans="1:18">
      <c r="A319">
        <v>1557</v>
      </c>
      <c r="B319" t="s">
        <v>1012</v>
      </c>
      <c r="C319">
        <v>84</v>
      </c>
      <c r="D319" t="s">
        <v>828</v>
      </c>
      <c r="E319">
        <v>435</v>
      </c>
      <c r="F319" t="s">
        <v>1013</v>
      </c>
      <c r="G319" t="s">
        <v>1014</v>
      </c>
      <c r="H319">
        <v>123</v>
      </c>
      <c r="I319" t="s">
        <v>236</v>
      </c>
      <c r="J319" t="s">
        <v>237</v>
      </c>
      <c r="K319" s="59">
        <v>0</v>
      </c>
      <c r="L319" s="59">
        <v>0</v>
      </c>
      <c r="M319" s="59">
        <v>0</v>
      </c>
      <c r="N319" s="59">
        <v>0</v>
      </c>
      <c r="O319" s="59">
        <v>0</v>
      </c>
      <c r="P319" s="59">
        <v>0</v>
      </c>
      <c r="Q319">
        <v>0</v>
      </c>
      <c r="R319">
        <v>0</v>
      </c>
    </row>
    <row r="320" spans="1:18">
      <c r="A320">
        <v>1558</v>
      </c>
      <c r="B320" t="s">
        <v>1012</v>
      </c>
      <c r="C320">
        <v>85</v>
      </c>
      <c r="D320" t="s">
        <v>962</v>
      </c>
      <c r="E320">
        <v>435</v>
      </c>
      <c r="F320" t="s">
        <v>1013</v>
      </c>
      <c r="G320" t="s">
        <v>1014</v>
      </c>
      <c r="H320">
        <v>123</v>
      </c>
      <c r="I320" t="s">
        <v>236</v>
      </c>
      <c r="J320" t="s">
        <v>237</v>
      </c>
      <c r="K320" s="59">
        <v>0</v>
      </c>
      <c r="L320" s="59">
        <v>0</v>
      </c>
      <c r="M320" s="59">
        <v>0</v>
      </c>
      <c r="N320" s="59">
        <v>0</v>
      </c>
      <c r="O320" s="59">
        <v>0</v>
      </c>
      <c r="P320" s="59">
        <v>0</v>
      </c>
      <c r="Q320">
        <v>0</v>
      </c>
      <c r="R320">
        <v>0</v>
      </c>
    </row>
    <row r="321" spans="1:18">
      <c r="A321">
        <v>1559</v>
      </c>
      <c r="B321" t="s">
        <v>1012</v>
      </c>
      <c r="C321">
        <v>86</v>
      </c>
      <c r="D321" t="s">
        <v>822</v>
      </c>
      <c r="E321">
        <v>435</v>
      </c>
      <c r="F321" t="s">
        <v>1013</v>
      </c>
      <c r="G321" t="s">
        <v>1014</v>
      </c>
      <c r="H321">
        <v>123</v>
      </c>
      <c r="I321" t="s">
        <v>236</v>
      </c>
      <c r="J321" t="s">
        <v>237</v>
      </c>
      <c r="K321" s="59">
        <v>0</v>
      </c>
      <c r="L321" s="59">
        <v>0</v>
      </c>
      <c r="M321" s="59">
        <v>0</v>
      </c>
      <c r="N321" s="59">
        <v>0</v>
      </c>
      <c r="O321" s="59">
        <v>0</v>
      </c>
      <c r="P321" s="59">
        <v>0</v>
      </c>
      <c r="Q321">
        <v>0</v>
      </c>
      <c r="R321">
        <v>0</v>
      </c>
    </row>
    <row r="322" spans="1:18">
      <c r="A322">
        <v>1560</v>
      </c>
      <c r="B322" t="s">
        <v>1012</v>
      </c>
      <c r="C322">
        <v>88</v>
      </c>
      <c r="D322" t="s">
        <v>854</v>
      </c>
      <c r="E322">
        <v>435</v>
      </c>
      <c r="F322" t="s">
        <v>1013</v>
      </c>
      <c r="G322" t="s">
        <v>1014</v>
      </c>
      <c r="H322">
        <v>123</v>
      </c>
      <c r="I322" t="s">
        <v>236</v>
      </c>
      <c r="J322" t="s">
        <v>237</v>
      </c>
      <c r="K322" s="59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0</v>
      </c>
      <c r="Q322">
        <v>0</v>
      </c>
      <c r="R322">
        <v>0</v>
      </c>
    </row>
    <row r="323" spans="1:18">
      <c r="A323">
        <v>1561</v>
      </c>
      <c r="B323" t="s">
        <v>1012</v>
      </c>
      <c r="C323">
        <v>89</v>
      </c>
      <c r="D323" t="s">
        <v>847</v>
      </c>
      <c r="E323">
        <v>435</v>
      </c>
      <c r="F323" t="s">
        <v>1013</v>
      </c>
      <c r="G323" t="s">
        <v>1014</v>
      </c>
      <c r="H323">
        <v>123</v>
      </c>
      <c r="I323" t="s">
        <v>236</v>
      </c>
      <c r="J323" t="s">
        <v>237</v>
      </c>
      <c r="K323" s="59">
        <v>0</v>
      </c>
      <c r="L323" s="59">
        <v>0</v>
      </c>
      <c r="M323" s="59">
        <v>0</v>
      </c>
      <c r="N323" s="59">
        <v>0</v>
      </c>
      <c r="O323" s="59">
        <v>0</v>
      </c>
      <c r="P323" s="59">
        <v>0</v>
      </c>
      <c r="Q323">
        <v>0</v>
      </c>
      <c r="R323">
        <v>0</v>
      </c>
    </row>
    <row r="324" spans="1:18">
      <c r="A324">
        <v>1562</v>
      </c>
      <c r="B324" t="s">
        <v>1012</v>
      </c>
      <c r="C324">
        <v>90</v>
      </c>
      <c r="D324" t="s">
        <v>818</v>
      </c>
      <c r="E324">
        <v>435</v>
      </c>
      <c r="F324" t="s">
        <v>1013</v>
      </c>
      <c r="G324" t="s">
        <v>1014</v>
      </c>
      <c r="H324">
        <v>123</v>
      </c>
      <c r="I324" t="s">
        <v>236</v>
      </c>
      <c r="J324" t="s">
        <v>237</v>
      </c>
      <c r="K324" s="59">
        <v>0</v>
      </c>
      <c r="L324" s="59">
        <v>0</v>
      </c>
      <c r="M324" s="59">
        <v>0</v>
      </c>
      <c r="N324" s="59">
        <v>0</v>
      </c>
      <c r="O324" s="59">
        <v>0</v>
      </c>
      <c r="P324" s="59">
        <v>0</v>
      </c>
      <c r="Q324">
        <v>0</v>
      </c>
      <c r="R324">
        <v>0</v>
      </c>
    </row>
    <row r="325" spans="1:18">
      <c r="A325">
        <v>1563</v>
      </c>
      <c r="B325" t="s">
        <v>1012</v>
      </c>
      <c r="C325">
        <v>91</v>
      </c>
      <c r="D325" t="s">
        <v>2624</v>
      </c>
      <c r="E325">
        <v>435</v>
      </c>
      <c r="F325" t="s">
        <v>1013</v>
      </c>
      <c r="G325" t="s">
        <v>1014</v>
      </c>
      <c r="H325">
        <v>123</v>
      </c>
      <c r="I325" t="s">
        <v>236</v>
      </c>
      <c r="J325" t="s">
        <v>237</v>
      </c>
      <c r="K325" s="59">
        <v>0</v>
      </c>
      <c r="L325" s="59">
        <v>0</v>
      </c>
      <c r="M325" s="59">
        <v>0</v>
      </c>
      <c r="N325" s="59">
        <v>0</v>
      </c>
      <c r="O325" s="59">
        <v>0</v>
      </c>
      <c r="P325" s="59">
        <v>0</v>
      </c>
      <c r="Q325">
        <v>0</v>
      </c>
      <c r="R325">
        <v>0</v>
      </c>
    </row>
    <row r="326" spans="1:18">
      <c r="A326">
        <v>1564</v>
      </c>
      <c r="B326" t="s">
        <v>1012</v>
      </c>
      <c r="C326">
        <v>94</v>
      </c>
      <c r="D326" t="s">
        <v>817</v>
      </c>
      <c r="E326">
        <v>435</v>
      </c>
      <c r="F326" t="s">
        <v>1013</v>
      </c>
      <c r="G326" t="s">
        <v>1014</v>
      </c>
      <c r="H326">
        <v>123</v>
      </c>
      <c r="I326" t="s">
        <v>236</v>
      </c>
      <c r="J326" t="s">
        <v>237</v>
      </c>
      <c r="K326" s="59">
        <v>0</v>
      </c>
      <c r="L326" s="59">
        <v>0</v>
      </c>
      <c r="M326" s="59">
        <v>0</v>
      </c>
      <c r="N326" s="59">
        <v>0</v>
      </c>
      <c r="O326" s="59">
        <v>0</v>
      </c>
      <c r="P326" s="59">
        <v>0</v>
      </c>
      <c r="Q326">
        <v>0</v>
      </c>
      <c r="R326">
        <v>0</v>
      </c>
    </row>
    <row r="327" spans="1:18">
      <c r="A327">
        <v>1565</v>
      </c>
      <c r="B327" t="s">
        <v>1012</v>
      </c>
      <c r="C327">
        <v>95</v>
      </c>
      <c r="D327" t="s">
        <v>928</v>
      </c>
      <c r="E327">
        <v>435</v>
      </c>
      <c r="F327" t="s">
        <v>1013</v>
      </c>
      <c r="G327" t="s">
        <v>1014</v>
      </c>
      <c r="H327">
        <v>123</v>
      </c>
      <c r="I327" t="s">
        <v>236</v>
      </c>
      <c r="J327" t="s">
        <v>237</v>
      </c>
      <c r="K327" s="59">
        <v>0</v>
      </c>
      <c r="L327" s="59">
        <v>0</v>
      </c>
      <c r="M327" s="59">
        <v>0</v>
      </c>
      <c r="N327" s="59">
        <v>0</v>
      </c>
      <c r="O327" s="59">
        <v>0</v>
      </c>
      <c r="P327" s="59">
        <v>0</v>
      </c>
      <c r="Q327">
        <v>0</v>
      </c>
      <c r="R327">
        <v>0</v>
      </c>
    </row>
    <row r="328" spans="1:18">
      <c r="A328">
        <v>1566</v>
      </c>
      <c r="B328" t="s">
        <v>1012</v>
      </c>
      <c r="C328">
        <v>98</v>
      </c>
      <c r="D328" t="s">
        <v>819</v>
      </c>
      <c r="E328">
        <v>435</v>
      </c>
      <c r="F328" t="s">
        <v>1013</v>
      </c>
      <c r="G328" t="s">
        <v>1014</v>
      </c>
      <c r="H328">
        <v>123</v>
      </c>
      <c r="I328" t="s">
        <v>236</v>
      </c>
      <c r="J328" t="s">
        <v>237</v>
      </c>
      <c r="K328" s="59">
        <v>0</v>
      </c>
      <c r="L328" s="59">
        <v>0</v>
      </c>
      <c r="M328" s="59">
        <v>0</v>
      </c>
      <c r="N328" s="59">
        <v>0</v>
      </c>
      <c r="O328" s="59">
        <v>0</v>
      </c>
      <c r="P328" s="59">
        <v>0</v>
      </c>
      <c r="Q328">
        <v>0</v>
      </c>
      <c r="R328">
        <v>0</v>
      </c>
    </row>
    <row r="329" spans="1:18">
      <c r="A329">
        <v>1567</v>
      </c>
      <c r="B329" t="s">
        <v>1012</v>
      </c>
      <c r="C329">
        <v>99</v>
      </c>
      <c r="D329" t="s">
        <v>930</v>
      </c>
      <c r="E329">
        <v>435</v>
      </c>
      <c r="F329" t="s">
        <v>1013</v>
      </c>
      <c r="G329" t="s">
        <v>1014</v>
      </c>
      <c r="H329">
        <v>123</v>
      </c>
      <c r="I329" t="s">
        <v>236</v>
      </c>
      <c r="J329" t="s">
        <v>237</v>
      </c>
      <c r="K329" s="59">
        <v>0</v>
      </c>
      <c r="L329" s="59">
        <v>0</v>
      </c>
      <c r="M329" s="59">
        <v>0</v>
      </c>
      <c r="N329" s="59">
        <v>0</v>
      </c>
      <c r="O329" s="59">
        <v>0</v>
      </c>
      <c r="P329" s="59">
        <v>0</v>
      </c>
      <c r="Q329">
        <v>0</v>
      </c>
      <c r="R329">
        <v>0</v>
      </c>
    </row>
    <row r="330" spans="1:18">
      <c r="A330">
        <v>1568</v>
      </c>
      <c r="B330" t="s">
        <v>1012</v>
      </c>
      <c r="C330">
        <v>100</v>
      </c>
      <c r="D330" t="s">
        <v>848</v>
      </c>
      <c r="E330">
        <v>435</v>
      </c>
      <c r="F330" t="s">
        <v>1013</v>
      </c>
      <c r="G330" t="s">
        <v>1014</v>
      </c>
      <c r="H330">
        <v>123</v>
      </c>
      <c r="I330" t="s">
        <v>236</v>
      </c>
      <c r="J330" t="s">
        <v>237</v>
      </c>
      <c r="K330" s="59">
        <v>0</v>
      </c>
      <c r="L330" s="59">
        <v>0</v>
      </c>
      <c r="M330" s="59">
        <v>0</v>
      </c>
      <c r="N330" s="59">
        <v>0</v>
      </c>
      <c r="O330" s="59">
        <v>0</v>
      </c>
      <c r="P330" s="59">
        <v>0</v>
      </c>
      <c r="Q330">
        <v>0</v>
      </c>
      <c r="R330">
        <v>0</v>
      </c>
    </row>
    <row r="331" spans="1:18">
      <c r="A331">
        <v>1569</v>
      </c>
      <c r="B331" t="s">
        <v>1012</v>
      </c>
      <c r="C331">
        <v>160</v>
      </c>
      <c r="D331" t="s">
        <v>842</v>
      </c>
      <c r="E331">
        <v>435</v>
      </c>
      <c r="F331" t="s">
        <v>1013</v>
      </c>
      <c r="G331" t="s">
        <v>1014</v>
      </c>
      <c r="H331">
        <v>123</v>
      </c>
      <c r="I331" t="s">
        <v>236</v>
      </c>
      <c r="J331" t="s">
        <v>237</v>
      </c>
      <c r="K331" s="59">
        <v>0</v>
      </c>
      <c r="L331" s="59">
        <v>0</v>
      </c>
      <c r="M331" s="59">
        <v>0</v>
      </c>
      <c r="N331" s="59">
        <v>0</v>
      </c>
      <c r="O331" s="59">
        <v>0</v>
      </c>
      <c r="P331" s="59">
        <v>0</v>
      </c>
      <c r="Q331">
        <v>0</v>
      </c>
      <c r="R331">
        <v>0</v>
      </c>
    </row>
    <row r="332" spans="1:18">
      <c r="A332">
        <v>1570</v>
      </c>
      <c r="B332" t="s">
        <v>1012</v>
      </c>
      <c r="C332">
        <v>161</v>
      </c>
      <c r="D332" t="s">
        <v>967</v>
      </c>
      <c r="E332">
        <v>435</v>
      </c>
      <c r="F332" t="s">
        <v>1013</v>
      </c>
      <c r="G332" t="s">
        <v>1014</v>
      </c>
      <c r="H332">
        <v>123</v>
      </c>
      <c r="I332" t="s">
        <v>236</v>
      </c>
      <c r="J332" t="s">
        <v>237</v>
      </c>
      <c r="K332" s="59">
        <v>0</v>
      </c>
      <c r="L332" s="59">
        <v>0</v>
      </c>
      <c r="M332" s="59">
        <v>0</v>
      </c>
      <c r="N332" s="59">
        <v>0</v>
      </c>
      <c r="O332" s="59">
        <v>0</v>
      </c>
      <c r="P332" s="59">
        <v>0</v>
      </c>
      <c r="Q332">
        <v>0</v>
      </c>
      <c r="R332">
        <v>0</v>
      </c>
    </row>
    <row r="333" spans="1:18">
      <c r="A333">
        <v>1571</v>
      </c>
      <c r="B333" t="s">
        <v>1012</v>
      </c>
      <c r="C333">
        <v>163</v>
      </c>
      <c r="D333" t="s">
        <v>851</v>
      </c>
      <c r="E333">
        <v>435</v>
      </c>
      <c r="F333" t="s">
        <v>1013</v>
      </c>
      <c r="G333" t="s">
        <v>1014</v>
      </c>
      <c r="H333">
        <v>123</v>
      </c>
      <c r="I333" t="s">
        <v>236</v>
      </c>
      <c r="J333" t="s">
        <v>237</v>
      </c>
      <c r="K333" s="59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0</v>
      </c>
      <c r="Q333">
        <v>0</v>
      </c>
      <c r="R333">
        <v>0</v>
      </c>
    </row>
    <row r="334" spans="1:18">
      <c r="A334">
        <v>1572</v>
      </c>
      <c r="B334" t="s">
        <v>1012</v>
      </c>
      <c r="C334">
        <v>164</v>
      </c>
      <c r="D334" t="s">
        <v>846</v>
      </c>
      <c r="E334">
        <v>435</v>
      </c>
      <c r="F334" t="s">
        <v>1013</v>
      </c>
      <c r="G334" t="s">
        <v>1014</v>
      </c>
      <c r="H334">
        <v>123</v>
      </c>
      <c r="I334" t="s">
        <v>236</v>
      </c>
      <c r="J334" t="s">
        <v>237</v>
      </c>
      <c r="K334" s="59">
        <v>0</v>
      </c>
      <c r="L334" s="59">
        <v>0</v>
      </c>
      <c r="M334" s="59">
        <v>0</v>
      </c>
      <c r="N334" s="59">
        <v>0</v>
      </c>
      <c r="O334" s="59">
        <v>0</v>
      </c>
      <c r="P334" s="59">
        <v>0</v>
      </c>
      <c r="Q334">
        <v>0</v>
      </c>
      <c r="R334">
        <v>0</v>
      </c>
    </row>
    <row r="335" spans="1:18">
      <c r="A335">
        <v>1574</v>
      </c>
      <c r="B335" t="s">
        <v>1012</v>
      </c>
      <c r="C335">
        <v>166</v>
      </c>
      <c r="D335" t="s">
        <v>845</v>
      </c>
      <c r="E335">
        <v>435</v>
      </c>
      <c r="F335" t="s">
        <v>1013</v>
      </c>
      <c r="G335" t="s">
        <v>1014</v>
      </c>
      <c r="H335">
        <v>123</v>
      </c>
      <c r="I335" t="s">
        <v>236</v>
      </c>
      <c r="J335" t="s">
        <v>237</v>
      </c>
      <c r="K335" s="59">
        <v>0</v>
      </c>
      <c r="L335" s="59">
        <v>0</v>
      </c>
      <c r="M335" s="59">
        <v>0</v>
      </c>
      <c r="N335" s="59">
        <v>0</v>
      </c>
      <c r="O335" s="59">
        <v>0</v>
      </c>
      <c r="P335" s="59">
        <v>0</v>
      </c>
      <c r="Q335">
        <v>0</v>
      </c>
      <c r="R335">
        <v>0</v>
      </c>
    </row>
    <row r="336" spans="1:18">
      <c r="A336">
        <v>1576</v>
      </c>
      <c r="B336" t="s">
        <v>1012</v>
      </c>
      <c r="C336">
        <v>168</v>
      </c>
      <c r="D336" t="s">
        <v>841</v>
      </c>
      <c r="E336">
        <v>435</v>
      </c>
      <c r="F336" t="s">
        <v>1013</v>
      </c>
      <c r="G336" t="s">
        <v>1014</v>
      </c>
      <c r="H336">
        <v>123</v>
      </c>
      <c r="I336" t="s">
        <v>236</v>
      </c>
      <c r="J336" t="s">
        <v>237</v>
      </c>
      <c r="K336" s="59">
        <v>0</v>
      </c>
      <c r="L336" s="59">
        <v>0</v>
      </c>
      <c r="M336" s="59">
        <v>0</v>
      </c>
      <c r="N336" s="59">
        <v>0</v>
      </c>
      <c r="O336" s="59">
        <v>0</v>
      </c>
      <c r="P336" s="59">
        <v>0</v>
      </c>
      <c r="Q336">
        <v>0</v>
      </c>
      <c r="R336">
        <v>0</v>
      </c>
    </row>
    <row r="337" spans="1:18">
      <c r="A337">
        <v>1578</v>
      </c>
      <c r="B337" t="s">
        <v>1012</v>
      </c>
      <c r="C337">
        <v>187</v>
      </c>
      <c r="D337" t="s">
        <v>898</v>
      </c>
      <c r="E337">
        <v>435</v>
      </c>
      <c r="F337" t="s">
        <v>1013</v>
      </c>
      <c r="G337" t="s">
        <v>1014</v>
      </c>
      <c r="H337">
        <v>123</v>
      </c>
      <c r="I337" t="s">
        <v>236</v>
      </c>
      <c r="J337" t="s">
        <v>237</v>
      </c>
      <c r="K337" s="59">
        <v>0</v>
      </c>
      <c r="L337" s="59">
        <v>0</v>
      </c>
      <c r="M337" s="59">
        <v>0</v>
      </c>
      <c r="N337" s="59">
        <v>0</v>
      </c>
      <c r="O337" s="59">
        <v>0</v>
      </c>
      <c r="P337" s="59">
        <v>0</v>
      </c>
      <c r="Q337">
        <v>0</v>
      </c>
      <c r="R337">
        <v>0</v>
      </c>
    </row>
    <row r="338" spans="1:18">
      <c r="A338">
        <v>1579</v>
      </c>
      <c r="B338" t="s">
        <v>1012</v>
      </c>
      <c r="C338">
        <v>188</v>
      </c>
      <c r="D338" t="s">
        <v>897</v>
      </c>
      <c r="E338">
        <v>435</v>
      </c>
      <c r="F338" t="s">
        <v>1013</v>
      </c>
      <c r="G338" t="s">
        <v>1014</v>
      </c>
      <c r="H338">
        <v>123</v>
      </c>
      <c r="I338" t="s">
        <v>236</v>
      </c>
      <c r="J338" t="s">
        <v>237</v>
      </c>
      <c r="K338" s="59">
        <v>0</v>
      </c>
      <c r="L338" s="59">
        <v>0</v>
      </c>
      <c r="M338" s="59">
        <v>0</v>
      </c>
      <c r="N338" s="59">
        <v>0</v>
      </c>
      <c r="O338" s="59">
        <v>0</v>
      </c>
      <c r="P338" s="59">
        <v>0</v>
      </c>
      <c r="Q338">
        <v>0</v>
      </c>
      <c r="R338">
        <v>0</v>
      </c>
    </row>
    <row r="339" spans="1:18">
      <c r="A339">
        <v>1580</v>
      </c>
      <c r="B339" t="s">
        <v>1012</v>
      </c>
      <c r="C339">
        <v>189</v>
      </c>
      <c r="D339" t="s">
        <v>896</v>
      </c>
      <c r="E339">
        <v>435</v>
      </c>
      <c r="F339" t="s">
        <v>1013</v>
      </c>
      <c r="G339" t="s">
        <v>1014</v>
      </c>
      <c r="H339">
        <v>123</v>
      </c>
      <c r="I339" t="s">
        <v>236</v>
      </c>
      <c r="J339" t="s">
        <v>237</v>
      </c>
      <c r="K339" s="59">
        <v>0</v>
      </c>
      <c r="L339" s="59">
        <v>0</v>
      </c>
      <c r="M339" s="59">
        <v>0</v>
      </c>
      <c r="N339" s="59">
        <v>0</v>
      </c>
      <c r="O339" s="59">
        <v>0</v>
      </c>
      <c r="P339" s="59">
        <v>0</v>
      </c>
      <c r="Q339">
        <v>0</v>
      </c>
      <c r="R339">
        <v>0</v>
      </c>
    </row>
    <row r="340" spans="1:18">
      <c r="A340">
        <v>1581</v>
      </c>
      <c r="B340" t="s">
        <v>1012</v>
      </c>
      <c r="C340">
        <v>192</v>
      </c>
      <c r="D340" t="s">
        <v>903</v>
      </c>
      <c r="E340">
        <v>435</v>
      </c>
      <c r="F340" t="s">
        <v>1013</v>
      </c>
      <c r="G340" t="s">
        <v>1014</v>
      </c>
      <c r="H340">
        <v>123</v>
      </c>
      <c r="I340" t="s">
        <v>236</v>
      </c>
      <c r="J340" t="s">
        <v>237</v>
      </c>
      <c r="K340" s="59">
        <v>0</v>
      </c>
      <c r="L340" s="59">
        <v>0</v>
      </c>
      <c r="M340" s="59">
        <v>0</v>
      </c>
      <c r="N340" s="59">
        <v>0</v>
      </c>
      <c r="O340" s="59">
        <v>0</v>
      </c>
      <c r="P340" s="59">
        <v>0</v>
      </c>
      <c r="Q340">
        <v>0</v>
      </c>
      <c r="R340">
        <v>0</v>
      </c>
    </row>
    <row r="341" spans="1:18">
      <c r="A341">
        <v>1582</v>
      </c>
      <c r="B341" t="s">
        <v>1012</v>
      </c>
      <c r="C341">
        <v>200</v>
      </c>
      <c r="D341" t="s">
        <v>621</v>
      </c>
      <c r="E341">
        <v>435</v>
      </c>
      <c r="F341" t="s">
        <v>1013</v>
      </c>
      <c r="G341" t="s">
        <v>1014</v>
      </c>
      <c r="H341">
        <v>123</v>
      </c>
      <c r="I341" t="s">
        <v>236</v>
      </c>
      <c r="J341" t="s">
        <v>237</v>
      </c>
      <c r="K341" s="59">
        <v>0</v>
      </c>
      <c r="L341" s="59">
        <v>0</v>
      </c>
      <c r="M341" s="59">
        <v>0</v>
      </c>
      <c r="N341" s="59">
        <v>0</v>
      </c>
      <c r="O341" s="59">
        <v>0</v>
      </c>
      <c r="P341" s="59">
        <v>0</v>
      </c>
      <c r="Q341">
        <v>0</v>
      </c>
      <c r="R341">
        <v>0</v>
      </c>
    </row>
    <row r="342" spans="1:18">
      <c r="A342">
        <v>1583</v>
      </c>
      <c r="B342" t="s">
        <v>1012</v>
      </c>
      <c r="C342">
        <v>201</v>
      </c>
      <c r="D342" t="s">
        <v>906</v>
      </c>
      <c r="E342">
        <v>435</v>
      </c>
      <c r="F342" t="s">
        <v>1013</v>
      </c>
      <c r="G342" t="s">
        <v>1014</v>
      </c>
      <c r="H342">
        <v>123</v>
      </c>
      <c r="I342" t="s">
        <v>236</v>
      </c>
      <c r="J342" t="s">
        <v>237</v>
      </c>
      <c r="K342" s="59">
        <v>0</v>
      </c>
      <c r="L342" s="59">
        <v>0</v>
      </c>
      <c r="M342" s="59">
        <v>0</v>
      </c>
      <c r="N342" s="59">
        <v>0</v>
      </c>
      <c r="O342" s="59">
        <v>0</v>
      </c>
      <c r="P342" s="59">
        <v>0</v>
      </c>
      <c r="Q342">
        <v>0</v>
      </c>
      <c r="R342">
        <v>0</v>
      </c>
    </row>
    <row r="343" spans="1:18">
      <c r="A343">
        <v>1584</v>
      </c>
      <c r="B343" t="s">
        <v>1012</v>
      </c>
      <c r="C343">
        <v>202</v>
      </c>
      <c r="D343" t="s">
        <v>907</v>
      </c>
      <c r="E343">
        <v>435</v>
      </c>
      <c r="F343" t="s">
        <v>1013</v>
      </c>
      <c r="G343" t="s">
        <v>1014</v>
      </c>
      <c r="H343">
        <v>123</v>
      </c>
      <c r="I343" t="s">
        <v>236</v>
      </c>
      <c r="J343" t="s">
        <v>237</v>
      </c>
      <c r="K343" s="59">
        <v>0</v>
      </c>
      <c r="L343" s="59">
        <v>0</v>
      </c>
      <c r="M343" s="59">
        <v>0</v>
      </c>
      <c r="N343" s="59">
        <v>0</v>
      </c>
      <c r="O343" s="59">
        <v>0</v>
      </c>
      <c r="P343" s="59">
        <v>0</v>
      </c>
      <c r="Q343">
        <v>0</v>
      </c>
      <c r="R343">
        <v>0</v>
      </c>
    </row>
    <row r="344" spans="1:18">
      <c r="A344">
        <v>1585</v>
      </c>
      <c r="B344" t="s">
        <v>1012</v>
      </c>
      <c r="C344">
        <v>204</v>
      </c>
      <c r="D344" t="s">
        <v>926</v>
      </c>
      <c r="E344">
        <v>435</v>
      </c>
      <c r="F344" t="s">
        <v>1013</v>
      </c>
      <c r="G344" t="s">
        <v>1014</v>
      </c>
      <c r="H344">
        <v>123</v>
      </c>
      <c r="I344" t="s">
        <v>236</v>
      </c>
      <c r="J344" t="s">
        <v>237</v>
      </c>
      <c r="K344" s="59">
        <v>0</v>
      </c>
      <c r="L344" s="59">
        <v>0</v>
      </c>
      <c r="M344" s="59">
        <v>0</v>
      </c>
      <c r="N344" s="59">
        <v>0</v>
      </c>
      <c r="O344" s="59">
        <v>0</v>
      </c>
      <c r="P344" s="59">
        <v>0</v>
      </c>
      <c r="Q344">
        <v>0</v>
      </c>
      <c r="R344">
        <v>0</v>
      </c>
    </row>
    <row r="345" spans="1:18">
      <c r="A345">
        <v>1586</v>
      </c>
      <c r="B345" t="s">
        <v>1012</v>
      </c>
      <c r="C345">
        <v>206</v>
      </c>
      <c r="D345" t="s">
        <v>904</v>
      </c>
      <c r="E345">
        <v>435</v>
      </c>
      <c r="F345" t="s">
        <v>1013</v>
      </c>
      <c r="G345" t="s">
        <v>1014</v>
      </c>
      <c r="H345">
        <v>123</v>
      </c>
      <c r="I345" t="s">
        <v>236</v>
      </c>
      <c r="J345" t="s">
        <v>237</v>
      </c>
      <c r="K345" s="59">
        <v>0</v>
      </c>
      <c r="L345" s="59">
        <v>0</v>
      </c>
      <c r="M345" s="59">
        <v>0</v>
      </c>
      <c r="N345" s="59">
        <v>0</v>
      </c>
      <c r="O345" s="59">
        <v>0</v>
      </c>
      <c r="P345" s="59">
        <v>0</v>
      </c>
      <c r="Q345">
        <v>0</v>
      </c>
      <c r="R345">
        <v>0</v>
      </c>
    </row>
    <row r="346" spans="1:18">
      <c r="A346">
        <v>1587</v>
      </c>
      <c r="B346" t="s">
        <v>1012</v>
      </c>
      <c r="C346">
        <v>207</v>
      </c>
      <c r="D346" t="s">
        <v>908</v>
      </c>
      <c r="E346">
        <v>435</v>
      </c>
      <c r="F346" t="s">
        <v>1013</v>
      </c>
      <c r="G346" t="s">
        <v>1014</v>
      </c>
      <c r="H346">
        <v>123</v>
      </c>
      <c r="I346" t="s">
        <v>236</v>
      </c>
      <c r="J346" t="s">
        <v>237</v>
      </c>
      <c r="K346" s="59">
        <v>0</v>
      </c>
      <c r="L346" s="59">
        <v>0</v>
      </c>
      <c r="M346" s="59">
        <v>0</v>
      </c>
      <c r="N346" s="59">
        <v>0</v>
      </c>
      <c r="O346" s="59">
        <v>0</v>
      </c>
      <c r="P346" s="59">
        <v>0</v>
      </c>
      <c r="Q346">
        <v>0</v>
      </c>
      <c r="R346">
        <v>0</v>
      </c>
    </row>
    <row r="347" spans="1:18">
      <c r="A347">
        <v>1589</v>
      </c>
      <c r="B347" t="s">
        <v>1012</v>
      </c>
      <c r="C347">
        <v>209</v>
      </c>
      <c r="D347" t="s">
        <v>909</v>
      </c>
      <c r="E347">
        <v>435</v>
      </c>
      <c r="F347" t="s">
        <v>1013</v>
      </c>
      <c r="G347" t="s">
        <v>1014</v>
      </c>
      <c r="H347">
        <v>123</v>
      </c>
      <c r="I347" t="s">
        <v>236</v>
      </c>
      <c r="J347" t="s">
        <v>237</v>
      </c>
      <c r="K347" s="59">
        <v>0</v>
      </c>
      <c r="L347" s="59">
        <v>0</v>
      </c>
      <c r="M347" s="59">
        <v>0</v>
      </c>
      <c r="N347" s="59">
        <v>0</v>
      </c>
      <c r="O347" s="59">
        <v>0</v>
      </c>
      <c r="P347" s="59">
        <v>0</v>
      </c>
      <c r="Q347">
        <v>0</v>
      </c>
      <c r="R347">
        <v>0</v>
      </c>
    </row>
    <row r="348" spans="1:18">
      <c r="A348">
        <v>1617</v>
      </c>
      <c r="B348" t="s">
        <v>1012</v>
      </c>
      <c r="C348">
        <v>242</v>
      </c>
      <c r="D348" t="s">
        <v>914</v>
      </c>
      <c r="E348">
        <v>435</v>
      </c>
      <c r="F348" t="s">
        <v>1013</v>
      </c>
      <c r="G348" t="s">
        <v>1014</v>
      </c>
      <c r="H348">
        <v>123</v>
      </c>
      <c r="I348" t="s">
        <v>236</v>
      </c>
      <c r="J348" t="s">
        <v>237</v>
      </c>
      <c r="K348" s="59">
        <v>0</v>
      </c>
      <c r="L348" s="59">
        <v>0</v>
      </c>
      <c r="M348" s="59">
        <v>0</v>
      </c>
      <c r="N348" s="59">
        <v>0</v>
      </c>
      <c r="O348" s="59">
        <v>0</v>
      </c>
      <c r="P348" s="59">
        <v>0</v>
      </c>
      <c r="Q348">
        <v>0</v>
      </c>
      <c r="R348">
        <v>0</v>
      </c>
    </row>
    <row r="349" spans="1:18">
      <c r="A349">
        <v>1618</v>
      </c>
      <c r="B349" t="s">
        <v>1012</v>
      </c>
      <c r="C349">
        <v>243</v>
      </c>
      <c r="D349" t="s">
        <v>921</v>
      </c>
      <c r="E349">
        <v>435</v>
      </c>
      <c r="F349" t="s">
        <v>1013</v>
      </c>
      <c r="G349" t="s">
        <v>1014</v>
      </c>
      <c r="H349">
        <v>123</v>
      </c>
      <c r="I349" t="s">
        <v>236</v>
      </c>
      <c r="J349" t="s">
        <v>237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0</v>
      </c>
      <c r="Q349">
        <v>0</v>
      </c>
      <c r="R349">
        <v>0</v>
      </c>
    </row>
    <row r="350" spans="1:18">
      <c r="A350">
        <v>1619</v>
      </c>
      <c r="B350" t="s">
        <v>1012</v>
      </c>
      <c r="C350">
        <v>244</v>
      </c>
      <c r="D350" t="s">
        <v>916</v>
      </c>
      <c r="E350">
        <v>435</v>
      </c>
      <c r="F350" t="s">
        <v>1013</v>
      </c>
      <c r="G350" t="s">
        <v>1014</v>
      </c>
      <c r="H350">
        <v>123</v>
      </c>
      <c r="I350" t="s">
        <v>236</v>
      </c>
      <c r="J350" t="s">
        <v>237</v>
      </c>
      <c r="K350" s="59">
        <v>0</v>
      </c>
      <c r="L350" s="59">
        <v>0</v>
      </c>
      <c r="M350" s="59">
        <v>0</v>
      </c>
      <c r="N350" s="59">
        <v>0</v>
      </c>
      <c r="O350" s="59">
        <v>0</v>
      </c>
      <c r="P350" s="59">
        <v>0</v>
      </c>
      <c r="Q350">
        <v>0</v>
      </c>
      <c r="R350">
        <v>0</v>
      </c>
    </row>
    <row r="351" spans="1:18">
      <c r="A351">
        <v>1620</v>
      </c>
      <c r="B351" t="s">
        <v>1012</v>
      </c>
      <c r="C351">
        <v>246</v>
      </c>
      <c r="D351" t="s">
        <v>238</v>
      </c>
      <c r="E351">
        <v>435</v>
      </c>
      <c r="F351" t="s">
        <v>1013</v>
      </c>
      <c r="G351" t="s">
        <v>1014</v>
      </c>
      <c r="H351">
        <v>123</v>
      </c>
      <c r="I351" t="s">
        <v>236</v>
      </c>
      <c r="J351" t="s">
        <v>237</v>
      </c>
      <c r="K351" s="59">
        <v>0</v>
      </c>
      <c r="L351" s="59">
        <v>0</v>
      </c>
      <c r="M351" s="59">
        <v>0</v>
      </c>
      <c r="N351" s="59">
        <v>0</v>
      </c>
      <c r="O351" s="59">
        <v>0</v>
      </c>
      <c r="P351" s="59">
        <v>0</v>
      </c>
      <c r="Q351">
        <v>0</v>
      </c>
      <c r="R351">
        <v>0</v>
      </c>
    </row>
    <row r="352" spans="1:18">
      <c r="A352">
        <v>1621</v>
      </c>
      <c r="B352" t="s">
        <v>1012</v>
      </c>
      <c r="C352">
        <v>247</v>
      </c>
      <c r="D352" t="s">
        <v>912</v>
      </c>
      <c r="E352">
        <v>435</v>
      </c>
      <c r="F352" t="s">
        <v>1013</v>
      </c>
      <c r="G352" t="s">
        <v>1014</v>
      </c>
      <c r="H352">
        <v>123</v>
      </c>
      <c r="I352" t="s">
        <v>236</v>
      </c>
      <c r="J352" t="s">
        <v>237</v>
      </c>
      <c r="K352" s="59">
        <v>0</v>
      </c>
      <c r="L352" s="59">
        <v>0</v>
      </c>
      <c r="M352" s="59">
        <v>0</v>
      </c>
      <c r="N352" s="59">
        <v>0</v>
      </c>
      <c r="O352" s="59">
        <v>0</v>
      </c>
      <c r="P352" s="59">
        <v>0</v>
      </c>
      <c r="Q352">
        <v>0</v>
      </c>
      <c r="R352">
        <v>0</v>
      </c>
    </row>
    <row r="353" spans="1:18">
      <c r="A353">
        <v>1622</v>
      </c>
      <c r="B353" t="s">
        <v>1012</v>
      </c>
      <c r="C353">
        <v>248</v>
      </c>
      <c r="D353" t="s">
        <v>239</v>
      </c>
      <c r="E353">
        <v>435</v>
      </c>
      <c r="F353" t="s">
        <v>1013</v>
      </c>
      <c r="G353" t="s">
        <v>1014</v>
      </c>
      <c r="H353">
        <v>123</v>
      </c>
      <c r="I353" t="s">
        <v>236</v>
      </c>
      <c r="J353" t="s">
        <v>237</v>
      </c>
      <c r="K353" s="59">
        <v>0</v>
      </c>
      <c r="L353" s="59">
        <v>0</v>
      </c>
      <c r="M353" s="59">
        <v>0</v>
      </c>
      <c r="N353" s="59">
        <v>0</v>
      </c>
      <c r="O353" s="59">
        <v>0</v>
      </c>
      <c r="P353" s="59">
        <v>0</v>
      </c>
      <c r="Q353">
        <v>0</v>
      </c>
      <c r="R353">
        <v>0</v>
      </c>
    </row>
    <row r="354" spans="1:18">
      <c r="A354">
        <v>1623</v>
      </c>
      <c r="B354" t="s">
        <v>1012</v>
      </c>
      <c r="C354">
        <v>249</v>
      </c>
      <c r="D354" t="s">
        <v>915</v>
      </c>
      <c r="E354">
        <v>435</v>
      </c>
      <c r="F354" t="s">
        <v>1013</v>
      </c>
      <c r="G354" t="s">
        <v>1014</v>
      </c>
      <c r="H354">
        <v>123</v>
      </c>
      <c r="I354" t="s">
        <v>236</v>
      </c>
      <c r="J354" t="s">
        <v>237</v>
      </c>
      <c r="K354" s="59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>
        <v>0</v>
      </c>
      <c r="R354">
        <v>0</v>
      </c>
    </row>
    <row r="355" spans="1:18">
      <c r="A355">
        <v>1624</v>
      </c>
      <c r="B355" t="s">
        <v>1012</v>
      </c>
      <c r="C355">
        <v>250</v>
      </c>
      <c r="D355" t="s">
        <v>917</v>
      </c>
      <c r="E355">
        <v>435</v>
      </c>
      <c r="F355" t="s">
        <v>1013</v>
      </c>
      <c r="G355" t="s">
        <v>1014</v>
      </c>
      <c r="H355">
        <v>123</v>
      </c>
      <c r="I355" t="s">
        <v>236</v>
      </c>
      <c r="J355" t="s">
        <v>237</v>
      </c>
      <c r="K355" s="59">
        <v>0</v>
      </c>
      <c r="L355" s="59">
        <v>0</v>
      </c>
      <c r="M355" s="59">
        <v>0</v>
      </c>
      <c r="N355" s="59">
        <v>0</v>
      </c>
      <c r="O355" s="59">
        <v>0</v>
      </c>
      <c r="P355" s="59">
        <v>0</v>
      </c>
      <c r="Q355">
        <v>0</v>
      </c>
      <c r="R355">
        <v>0</v>
      </c>
    </row>
    <row r="356" spans="1:18">
      <c r="A356">
        <v>1625</v>
      </c>
      <c r="B356" t="s">
        <v>1012</v>
      </c>
      <c r="C356">
        <v>251</v>
      </c>
      <c r="D356" t="s">
        <v>240</v>
      </c>
      <c r="E356">
        <v>435</v>
      </c>
      <c r="F356" t="s">
        <v>1013</v>
      </c>
      <c r="G356" t="s">
        <v>1014</v>
      </c>
      <c r="H356">
        <v>123</v>
      </c>
      <c r="I356" t="s">
        <v>236</v>
      </c>
      <c r="J356" t="s">
        <v>237</v>
      </c>
      <c r="K356" s="59">
        <v>0</v>
      </c>
      <c r="L356" s="59">
        <v>0</v>
      </c>
      <c r="M356" s="59">
        <v>0</v>
      </c>
      <c r="N356" s="59">
        <v>0</v>
      </c>
      <c r="O356" s="59">
        <v>0</v>
      </c>
      <c r="P356" s="59">
        <v>0</v>
      </c>
      <c r="Q356">
        <v>0</v>
      </c>
      <c r="R356">
        <v>0</v>
      </c>
    </row>
    <row r="357" spans="1:18">
      <c r="A357">
        <v>1626</v>
      </c>
      <c r="B357" t="s">
        <v>1012</v>
      </c>
      <c r="C357">
        <v>252</v>
      </c>
      <c r="D357" t="s">
        <v>918</v>
      </c>
      <c r="E357">
        <v>435</v>
      </c>
      <c r="F357" t="s">
        <v>1013</v>
      </c>
      <c r="G357" t="s">
        <v>1014</v>
      </c>
      <c r="H357">
        <v>123</v>
      </c>
      <c r="I357" t="s">
        <v>236</v>
      </c>
      <c r="J357" t="s">
        <v>237</v>
      </c>
      <c r="K357" s="59">
        <v>0</v>
      </c>
      <c r="L357" s="59">
        <v>0</v>
      </c>
      <c r="M357" s="59">
        <v>0</v>
      </c>
      <c r="N357" s="59">
        <v>0</v>
      </c>
      <c r="O357" s="59">
        <v>0</v>
      </c>
      <c r="P357" s="59">
        <v>0</v>
      </c>
      <c r="Q357">
        <v>0</v>
      </c>
      <c r="R357">
        <v>0</v>
      </c>
    </row>
    <row r="358" spans="1:18">
      <c r="A358">
        <v>1627</v>
      </c>
      <c r="B358" t="s">
        <v>1012</v>
      </c>
      <c r="C358">
        <v>253</v>
      </c>
      <c r="D358" t="s">
        <v>913</v>
      </c>
      <c r="E358">
        <v>435</v>
      </c>
      <c r="F358" t="s">
        <v>1013</v>
      </c>
      <c r="G358" t="s">
        <v>1014</v>
      </c>
      <c r="H358">
        <v>123</v>
      </c>
      <c r="I358" t="s">
        <v>236</v>
      </c>
      <c r="J358" t="s">
        <v>237</v>
      </c>
      <c r="K358" s="59">
        <v>0</v>
      </c>
      <c r="L358" s="59">
        <v>0</v>
      </c>
      <c r="M358" s="59">
        <v>0</v>
      </c>
      <c r="N358" s="59">
        <v>0</v>
      </c>
      <c r="O358" s="59">
        <v>0</v>
      </c>
      <c r="P358" s="59">
        <v>0</v>
      </c>
      <c r="Q358">
        <v>0</v>
      </c>
      <c r="R358">
        <v>0</v>
      </c>
    </row>
    <row r="359" spans="1:18">
      <c r="A359">
        <v>1628</v>
      </c>
      <c r="B359" t="s">
        <v>1012</v>
      </c>
      <c r="C359">
        <v>255</v>
      </c>
      <c r="D359" t="s">
        <v>901</v>
      </c>
      <c r="E359">
        <v>435</v>
      </c>
      <c r="F359" t="s">
        <v>1013</v>
      </c>
      <c r="G359" t="s">
        <v>1014</v>
      </c>
      <c r="H359">
        <v>123</v>
      </c>
      <c r="I359" t="s">
        <v>236</v>
      </c>
      <c r="J359" t="s">
        <v>237</v>
      </c>
      <c r="K359" s="59">
        <v>0</v>
      </c>
      <c r="L359" s="59">
        <v>0</v>
      </c>
      <c r="M359" s="59">
        <v>0</v>
      </c>
      <c r="N359" s="59">
        <v>0</v>
      </c>
      <c r="O359" s="59">
        <v>0</v>
      </c>
      <c r="P359" s="59">
        <v>0</v>
      </c>
      <c r="Q359">
        <v>0</v>
      </c>
      <c r="R359">
        <v>0</v>
      </c>
    </row>
    <row r="360" spans="1:18">
      <c r="A360">
        <v>1629</v>
      </c>
      <c r="B360" t="s">
        <v>1012</v>
      </c>
      <c r="C360">
        <v>256</v>
      </c>
      <c r="D360" t="s">
        <v>695</v>
      </c>
      <c r="E360">
        <v>435</v>
      </c>
      <c r="F360" t="s">
        <v>1013</v>
      </c>
      <c r="G360" t="s">
        <v>1014</v>
      </c>
      <c r="H360">
        <v>123</v>
      </c>
      <c r="I360" t="s">
        <v>236</v>
      </c>
      <c r="J360" t="s">
        <v>237</v>
      </c>
      <c r="K360" s="59">
        <v>0</v>
      </c>
      <c r="L360" s="59">
        <v>0</v>
      </c>
      <c r="M360" s="59">
        <v>0</v>
      </c>
      <c r="N360" s="59">
        <v>0</v>
      </c>
      <c r="O360" s="59">
        <v>0</v>
      </c>
      <c r="P360" s="59">
        <v>0</v>
      </c>
      <c r="Q360">
        <v>0</v>
      </c>
      <c r="R360">
        <v>0</v>
      </c>
    </row>
    <row r="361" spans="1:18">
      <c r="A361">
        <v>1630</v>
      </c>
      <c r="B361" t="s">
        <v>1012</v>
      </c>
      <c r="C361">
        <v>288</v>
      </c>
      <c r="D361" t="s">
        <v>883</v>
      </c>
      <c r="E361">
        <v>435</v>
      </c>
      <c r="F361" t="s">
        <v>1013</v>
      </c>
      <c r="G361" t="s">
        <v>1014</v>
      </c>
      <c r="H361">
        <v>123</v>
      </c>
      <c r="I361" t="s">
        <v>236</v>
      </c>
      <c r="J361" t="s">
        <v>237</v>
      </c>
      <c r="K361" s="59">
        <v>0</v>
      </c>
      <c r="L361" s="59">
        <v>0</v>
      </c>
      <c r="M361" s="59">
        <v>0</v>
      </c>
      <c r="N361" s="59">
        <v>0</v>
      </c>
      <c r="O361" s="59">
        <v>0</v>
      </c>
      <c r="P361" s="59">
        <v>0</v>
      </c>
      <c r="Q361">
        <v>0</v>
      </c>
      <c r="R361">
        <v>0</v>
      </c>
    </row>
    <row r="362" spans="1:18">
      <c r="A362">
        <v>1631</v>
      </c>
      <c r="B362" t="s">
        <v>1012</v>
      </c>
      <c r="C362">
        <v>289</v>
      </c>
      <c r="D362" t="s">
        <v>884</v>
      </c>
      <c r="E362">
        <v>435</v>
      </c>
      <c r="F362" t="s">
        <v>1013</v>
      </c>
      <c r="G362" t="s">
        <v>1014</v>
      </c>
      <c r="H362">
        <v>123</v>
      </c>
      <c r="I362" t="s">
        <v>236</v>
      </c>
      <c r="J362" t="s">
        <v>237</v>
      </c>
      <c r="K362" s="59">
        <v>0</v>
      </c>
      <c r="L362" s="59">
        <v>0</v>
      </c>
      <c r="M362" s="59">
        <v>0</v>
      </c>
      <c r="N362" s="59">
        <v>0</v>
      </c>
      <c r="O362" s="59">
        <v>0</v>
      </c>
      <c r="P362" s="59">
        <v>0</v>
      </c>
      <c r="Q362">
        <v>0</v>
      </c>
      <c r="R362">
        <v>0</v>
      </c>
    </row>
    <row r="363" spans="1:18">
      <c r="A363">
        <v>1632</v>
      </c>
      <c r="B363" t="s">
        <v>1012</v>
      </c>
      <c r="C363">
        <v>296</v>
      </c>
      <c r="D363" t="s">
        <v>925</v>
      </c>
      <c r="E363">
        <v>435</v>
      </c>
      <c r="F363" t="s">
        <v>1013</v>
      </c>
      <c r="G363" t="s">
        <v>1014</v>
      </c>
      <c r="H363">
        <v>123</v>
      </c>
      <c r="I363" t="s">
        <v>236</v>
      </c>
      <c r="J363" t="s">
        <v>237</v>
      </c>
      <c r="K363" s="59">
        <v>0</v>
      </c>
      <c r="L363" s="59">
        <v>0</v>
      </c>
      <c r="M363" s="59">
        <v>0</v>
      </c>
      <c r="N363" s="59">
        <v>0</v>
      </c>
      <c r="O363" s="59">
        <v>0</v>
      </c>
      <c r="P363" s="59">
        <v>0</v>
      </c>
      <c r="Q363">
        <v>0</v>
      </c>
      <c r="R363">
        <v>0</v>
      </c>
    </row>
    <row r="364" spans="1:18">
      <c r="A364">
        <v>1633</v>
      </c>
      <c r="B364" t="s">
        <v>1012</v>
      </c>
      <c r="C364">
        <v>324</v>
      </c>
      <c r="D364" t="s">
        <v>950</v>
      </c>
      <c r="E364">
        <v>435</v>
      </c>
      <c r="F364" t="s">
        <v>1013</v>
      </c>
      <c r="G364" t="s">
        <v>1014</v>
      </c>
      <c r="H364">
        <v>123</v>
      </c>
      <c r="I364" t="s">
        <v>236</v>
      </c>
      <c r="J364" t="s">
        <v>237</v>
      </c>
      <c r="K364" s="59">
        <v>0</v>
      </c>
      <c r="L364" s="59">
        <v>0</v>
      </c>
      <c r="M364" s="59">
        <v>0</v>
      </c>
      <c r="N364" s="59">
        <v>0</v>
      </c>
      <c r="O364" s="59">
        <v>0</v>
      </c>
      <c r="P364" s="59">
        <v>0</v>
      </c>
      <c r="Q364">
        <v>0</v>
      </c>
      <c r="R364">
        <v>0</v>
      </c>
    </row>
    <row r="365" spans="1:18">
      <c r="A365">
        <v>1634</v>
      </c>
      <c r="B365" t="s">
        <v>1012</v>
      </c>
      <c r="C365">
        <v>328</v>
      </c>
      <c r="D365" t="s">
        <v>948</v>
      </c>
      <c r="E365">
        <v>435</v>
      </c>
      <c r="F365" t="s">
        <v>1013</v>
      </c>
      <c r="G365" t="s">
        <v>1014</v>
      </c>
      <c r="H365">
        <v>123</v>
      </c>
      <c r="I365" t="s">
        <v>236</v>
      </c>
      <c r="J365" t="s">
        <v>237</v>
      </c>
      <c r="K365" s="59">
        <v>0</v>
      </c>
      <c r="L365" s="59">
        <v>0</v>
      </c>
      <c r="M365" s="59">
        <v>0</v>
      </c>
      <c r="N365" s="59">
        <v>0</v>
      </c>
      <c r="O365" s="59">
        <v>0</v>
      </c>
      <c r="P365" s="59">
        <v>0</v>
      </c>
      <c r="Q365">
        <v>0</v>
      </c>
      <c r="R365">
        <v>0</v>
      </c>
    </row>
    <row r="366" spans="1:18">
      <c r="A366">
        <v>1636</v>
      </c>
      <c r="B366" t="s">
        <v>1012</v>
      </c>
      <c r="C366">
        <v>336</v>
      </c>
      <c r="D366" t="s">
        <v>235</v>
      </c>
      <c r="E366">
        <v>435</v>
      </c>
      <c r="F366" t="s">
        <v>1013</v>
      </c>
      <c r="G366" t="s">
        <v>1014</v>
      </c>
      <c r="H366">
        <v>123</v>
      </c>
      <c r="I366" t="s">
        <v>236</v>
      </c>
      <c r="J366" t="s">
        <v>237</v>
      </c>
      <c r="K366" s="59">
        <v>0</v>
      </c>
      <c r="L366" s="59">
        <v>0</v>
      </c>
      <c r="M366" s="59">
        <v>0</v>
      </c>
      <c r="N366" s="59">
        <v>0</v>
      </c>
      <c r="O366" s="59">
        <v>0</v>
      </c>
      <c r="P366" s="59">
        <v>0</v>
      </c>
      <c r="Q366">
        <v>0</v>
      </c>
      <c r="R366">
        <v>0</v>
      </c>
    </row>
    <row r="367" spans="1:18">
      <c r="A367">
        <v>1637</v>
      </c>
      <c r="B367" t="s">
        <v>1012</v>
      </c>
      <c r="C367">
        <v>343</v>
      </c>
      <c r="D367" t="s">
        <v>673</v>
      </c>
      <c r="E367">
        <v>435</v>
      </c>
      <c r="F367" t="s">
        <v>1013</v>
      </c>
      <c r="G367" t="s">
        <v>1014</v>
      </c>
      <c r="H367">
        <v>123</v>
      </c>
      <c r="I367" t="s">
        <v>236</v>
      </c>
      <c r="J367" t="s">
        <v>237</v>
      </c>
      <c r="K367" s="59">
        <v>0</v>
      </c>
      <c r="L367" s="59">
        <v>0</v>
      </c>
      <c r="M367" s="59">
        <v>0</v>
      </c>
      <c r="N367" s="59">
        <v>0</v>
      </c>
      <c r="O367" s="59">
        <v>0</v>
      </c>
      <c r="P367" s="59">
        <v>0</v>
      </c>
      <c r="Q367">
        <v>0</v>
      </c>
      <c r="R367">
        <v>0</v>
      </c>
    </row>
    <row r="368" spans="1:18">
      <c r="A368">
        <v>1638</v>
      </c>
      <c r="B368" t="s">
        <v>1012</v>
      </c>
      <c r="C368">
        <v>2578</v>
      </c>
      <c r="D368" t="s">
        <v>600</v>
      </c>
      <c r="E368">
        <v>435</v>
      </c>
      <c r="F368" t="s">
        <v>1013</v>
      </c>
      <c r="G368" t="s">
        <v>1014</v>
      </c>
      <c r="H368">
        <v>123</v>
      </c>
      <c r="I368" t="s">
        <v>236</v>
      </c>
      <c r="J368" t="s">
        <v>237</v>
      </c>
      <c r="K368" s="59">
        <v>0</v>
      </c>
      <c r="L368" s="59">
        <v>0</v>
      </c>
      <c r="M368" s="59">
        <v>0</v>
      </c>
      <c r="N368" s="59">
        <v>0</v>
      </c>
      <c r="O368" s="59">
        <v>0</v>
      </c>
      <c r="P368" s="59">
        <v>0</v>
      </c>
      <c r="Q368">
        <v>0</v>
      </c>
      <c r="R368">
        <v>0</v>
      </c>
    </row>
    <row r="369" spans="1:18">
      <c r="A369">
        <v>1640</v>
      </c>
      <c r="B369" t="s">
        <v>1012</v>
      </c>
      <c r="C369">
        <v>3494</v>
      </c>
      <c r="D369" t="s">
        <v>920</v>
      </c>
      <c r="E369">
        <v>435</v>
      </c>
      <c r="F369" t="s">
        <v>1013</v>
      </c>
      <c r="G369" t="s">
        <v>1014</v>
      </c>
      <c r="H369">
        <v>123</v>
      </c>
      <c r="I369" t="s">
        <v>236</v>
      </c>
      <c r="J369" t="s">
        <v>237</v>
      </c>
      <c r="K369" s="59">
        <v>0</v>
      </c>
      <c r="L369" s="59">
        <v>0</v>
      </c>
      <c r="M369" s="59">
        <v>0</v>
      </c>
      <c r="N369" s="59">
        <v>0</v>
      </c>
      <c r="O369" s="59">
        <v>0</v>
      </c>
      <c r="P369" s="59">
        <v>0</v>
      </c>
      <c r="Q369">
        <v>0</v>
      </c>
      <c r="R369">
        <v>0</v>
      </c>
    </row>
    <row r="370" spans="1:18">
      <c r="A370">
        <v>1641</v>
      </c>
      <c r="B370" t="s">
        <v>1012</v>
      </c>
      <c r="C370">
        <v>4683</v>
      </c>
      <c r="D370" t="s">
        <v>936</v>
      </c>
      <c r="E370">
        <v>435</v>
      </c>
      <c r="F370" t="s">
        <v>1013</v>
      </c>
      <c r="G370" t="s">
        <v>1014</v>
      </c>
      <c r="H370">
        <v>123</v>
      </c>
      <c r="I370" t="s">
        <v>236</v>
      </c>
      <c r="J370" t="s">
        <v>237</v>
      </c>
      <c r="K370" s="59">
        <v>0</v>
      </c>
      <c r="L370" s="59">
        <v>0</v>
      </c>
      <c r="M370" s="59">
        <v>0</v>
      </c>
      <c r="N370" s="59">
        <v>0</v>
      </c>
      <c r="O370" s="59">
        <v>0</v>
      </c>
      <c r="P370" s="59">
        <v>0</v>
      </c>
      <c r="Q370">
        <v>0</v>
      </c>
      <c r="R370">
        <v>0</v>
      </c>
    </row>
    <row r="371" spans="1:18">
      <c r="A371">
        <v>1642</v>
      </c>
      <c r="B371" t="s">
        <v>1012</v>
      </c>
      <c r="C371">
        <v>4867</v>
      </c>
      <c r="D371" t="s">
        <v>923</v>
      </c>
      <c r="E371">
        <v>435</v>
      </c>
      <c r="F371" t="s">
        <v>1013</v>
      </c>
      <c r="G371" t="s">
        <v>1014</v>
      </c>
      <c r="H371">
        <v>123</v>
      </c>
      <c r="I371" t="s">
        <v>236</v>
      </c>
      <c r="J371" t="s">
        <v>237</v>
      </c>
      <c r="K371" s="59">
        <v>0</v>
      </c>
      <c r="L371" s="59">
        <v>0</v>
      </c>
      <c r="M371" s="59">
        <v>0</v>
      </c>
      <c r="N371" s="59">
        <v>0</v>
      </c>
      <c r="O371" s="59">
        <v>0</v>
      </c>
      <c r="P371" s="59">
        <v>0</v>
      </c>
      <c r="Q371">
        <v>0</v>
      </c>
      <c r="R371">
        <v>0</v>
      </c>
    </row>
    <row r="372" spans="1:18">
      <c r="A372">
        <v>1643</v>
      </c>
      <c r="B372" t="s">
        <v>1012</v>
      </c>
      <c r="C372">
        <v>4868</v>
      </c>
      <c r="D372" t="s">
        <v>922</v>
      </c>
      <c r="E372">
        <v>435</v>
      </c>
      <c r="F372" t="s">
        <v>1013</v>
      </c>
      <c r="G372" t="s">
        <v>1014</v>
      </c>
      <c r="H372">
        <v>123</v>
      </c>
      <c r="I372" t="s">
        <v>236</v>
      </c>
      <c r="J372" t="s">
        <v>237</v>
      </c>
      <c r="K372" s="59">
        <v>0</v>
      </c>
      <c r="L372" s="59">
        <v>0</v>
      </c>
      <c r="M372" s="59">
        <v>0</v>
      </c>
      <c r="N372" s="59">
        <v>0</v>
      </c>
      <c r="O372" s="59">
        <v>0</v>
      </c>
      <c r="P372" s="59">
        <v>0</v>
      </c>
      <c r="Q372">
        <v>0</v>
      </c>
      <c r="R372">
        <v>0</v>
      </c>
    </row>
    <row r="373" spans="1:18">
      <c r="A373">
        <v>1644</v>
      </c>
      <c r="B373" t="s">
        <v>1012</v>
      </c>
      <c r="C373">
        <v>5361</v>
      </c>
      <c r="D373" t="s">
        <v>911</v>
      </c>
      <c r="E373">
        <v>435</v>
      </c>
      <c r="F373" t="s">
        <v>1013</v>
      </c>
      <c r="G373" t="s">
        <v>1014</v>
      </c>
      <c r="H373">
        <v>123</v>
      </c>
      <c r="I373" t="s">
        <v>236</v>
      </c>
      <c r="J373" t="s">
        <v>237</v>
      </c>
      <c r="K373" s="59">
        <v>0</v>
      </c>
      <c r="L373" s="59">
        <v>0</v>
      </c>
      <c r="M373" s="59">
        <v>0</v>
      </c>
      <c r="N373" s="59">
        <v>0</v>
      </c>
      <c r="O373" s="59">
        <v>0</v>
      </c>
      <c r="P373" s="59">
        <v>0</v>
      </c>
      <c r="Q373">
        <v>0</v>
      </c>
      <c r="R373">
        <v>0</v>
      </c>
    </row>
    <row r="374" spans="1:18">
      <c r="A374">
        <v>1645</v>
      </c>
      <c r="B374" t="s">
        <v>1012</v>
      </c>
      <c r="C374">
        <v>5371</v>
      </c>
      <c r="D374" t="s">
        <v>849</v>
      </c>
      <c r="E374">
        <v>435</v>
      </c>
      <c r="F374" t="s">
        <v>1013</v>
      </c>
      <c r="G374" t="s">
        <v>1014</v>
      </c>
      <c r="H374">
        <v>123</v>
      </c>
      <c r="I374" t="s">
        <v>236</v>
      </c>
      <c r="J374" t="s">
        <v>237</v>
      </c>
      <c r="K374" s="59">
        <v>0</v>
      </c>
      <c r="L374" s="59">
        <v>0</v>
      </c>
      <c r="M374" s="59">
        <v>0</v>
      </c>
      <c r="N374" s="59">
        <v>0</v>
      </c>
      <c r="O374" s="59">
        <v>0</v>
      </c>
      <c r="P374" s="59">
        <v>0</v>
      </c>
      <c r="Q374">
        <v>0</v>
      </c>
      <c r="R374">
        <v>0</v>
      </c>
    </row>
    <row r="375" spans="1:18">
      <c r="A375">
        <v>1647</v>
      </c>
      <c r="B375" t="s">
        <v>1012</v>
      </c>
      <c r="C375">
        <v>5952</v>
      </c>
      <c r="D375" t="s">
        <v>945</v>
      </c>
      <c r="E375">
        <v>435</v>
      </c>
      <c r="F375" t="s">
        <v>1013</v>
      </c>
      <c r="G375" t="s">
        <v>1014</v>
      </c>
      <c r="H375">
        <v>123</v>
      </c>
      <c r="I375" t="s">
        <v>236</v>
      </c>
      <c r="J375" t="s">
        <v>237</v>
      </c>
      <c r="K375" s="59">
        <v>0</v>
      </c>
      <c r="L375" s="59">
        <v>0</v>
      </c>
      <c r="M375" s="59">
        <v>0</v>
      </c>
      <c r="N375" s="59">
        <v>0</v>
      </c>
      <c r="O375" s="59">
        <v>0</v>
      </c>
      <c r="P375" s="59">
        <v>0</v>
      </c>
      <c r="Q375">
        <v>0</v>
      </c>
      <c r="R375">
        <v>0</v>
      </c>
    </row>
    <row r="376" spans="1:18">
      <c r="A376">
        <v>1648</v>
      </c>
      <c r="B376" t="s">
        <v>1012</v>
      </c>
      <c r="C376">
        <v>5966</v>
      </c>
      <c r="D376" t="s">
        <v>946</v>
      </c>
      <c r="E376">
        <v>435</v>
      </c>
      <c r="F376" t="s">
        <v>1013</v>
      </c>
      <c r="G376" t="s">
        <v>1014</v>
      </c>
      <c r="H376">
        <v>123</v>
      </c>
      <c r="I376" t="s">
        <v>236</v>
      </c>
      <c r="J376" t="s">
        <v>237</v>
      </c>
      <c r="K376" s="59">
        <v>0</v>
      </c>
      <c r="L376" s="59">
        <v>0</v>
      </c>
      <c r="M376" s="59">
        <v>0</v>
      </c>
      <c r="N376" s="59">
        <v>0</v>
      </c>
      <c r="O376" s="59">
        <v>0</v>
      </c>
      <c r="P376" s="59">
        <v>0</v>
      </c>
      <c r="Q376">
        <v>0</v>
      </c>
      <c r="R376">
        <v>0</v>
      </c>
    </row>
    <row r="377" spans="1:18">
      <c r="A377">
        <v>1649</v>
      </c>
      <c r="B377" t="s">
        <v>1012</v>
      </c>
      <c r="C377">
        <v>6015</v>
      </c>
      <c r="D377" t="s">
        <v>900</v>
      </c>
      <c r="E377">
        <v>435</v>
      </c>
      <c r="F377" t="s">
        <v>1013</v>
      </c>
      <c r="G377" t="s">
        <v>1014</v>
      </c>
      <c r="H377">
        <v>123</v>
      </c>
      <c r="I377" t="s">
        <v>236</v>
      </c>
      <c r="J377" t="s">
        <v>237</v>
      </c>
      <c r="K377" s="59">
        <v>0</v>
      </c>
      <c r="L377" s="59">
        <v>0</v>
      </c>
      <c r="M377" s="59">
        <v>0</v>
      </c>
      <c r="N377" s="59">
        <v>0</v>
      </c>
      <c r="O377" s="59">
        <v>0</v>
      </c>
      <c r="P377" s="59">
        <v>0</v>
      </c>
      <c r="Q377">
        <v>0</v>
      </c>
      <c r="R377">
        <v>0</v>
      </c>
    </row>
    <row r="378" spans="1:18">
      <c r="A378">
        <v>1650</v>
      </c>
      <c r="B378" t="s">
        <v>1012</v>
      </c>
      <c r="C378">
        <v>6018</v>
      </c>
      <c r="D378" t="s">
        <v>694</v>
      </c>
      <c r="E378">
        <v>435</v>
      </c>
      <c r="F378" t="s">
        <v>1013</v>
      </c>
      <c r="G378" t="s">
        <v>1014</v>
      </c>
      <c r="H378">
        <v>123</v>
      </c>
      <c r="I378" t="s">
        <v>236</v>
      </c>
      <c r="J378" t="s">
        <v>237</v>
      </c>
      <c r="K378" s="59">
        <v>0</v>
      </c>
      <c r="L378" s="59">
        <v>0</v>
      </c>
      <c r="M378" s="59">
        <v>0</v>
      </c>
      <c r="N378" s="59">
        <v>0</v>
      </c>
      <c r="O378" s="59">
        <v>0</v>
      </c>
      <c r="P378" s="59">
        <v>0</v>
      </c>
      <c r="Q378">
        <v>0</v>
      </c>
      <c r="R378">
        <v>0</v>
      </c>
    </row>
    <row r="379" spans="1:18">
      <c r="A379">
        <v>1652</v>
      </c>
      <c r="B379" t="s">
        <v>1012</v>
      </c>
      <c r="C379">
        <v>7008</v>
      </c>
      <c r="D379" t="s">
        <v>792</v>
      </c>
      <c r="E379">
        <v>435</v>
      </c>
      <c r="F379" t="s">
        <v>1013</v>
      </c>
      <c r="G379" t="s">
        <v>1014</v>
      </c>
      <c r="H379">
        <v>123</v>
      </c>
      <c r="I379" t="s">
        <v>236</v>
      </c>
      <c r="J379" t="s">
        <v>237</v>
      </c>
      <c r="K379" s="59">
        <v>0</v>
      </c>
      <c r="L379" s="59">
        <v>0</v>
      </c>
      <c r="M379" s="59">
        <v>0</v>
      </c>
      <c r="N379" s="59">
        <v>0</v>
      </c>
      <c r="O379" s="59">
        <v>0</v>
      </c>
      <c r="P379" s="59">
        <v>0</v>
      </c>
      <c r="Q379">
        <v>0</v>
      </c>
      <c r="R379">
        <v>0</v>
      </c>
    </row>
    <row r="380" spans="1:18">
      <c r="A380">
        <v>1653</v>
      </c>
      <c r="B380" t="s">
        <v>1012</v>
      </c>
      <c r="C380">
        <v>7206</v>
      </c>
      <c r="D380" t="s">
        <v>905</v>
      </c>
      <c r="E380">
        <v>435</v>
      </c>
      <c r="F380" t="s">
        <v>1013</v>
      </c>
      <c r="G380" t="s">
        <v>1014</v>
      </c>
      <c r="H380">
        <v>123</v>
      </c>
      <c r="I380" t="s">
        <v>236</v>
      </c>
      <c r="J380" t="s">
        <v>237</v>
      </c>
      <c r="K380" s="59">
        <v>0</v>
      </c>
      <c r="L380" s="59">
        <v>0</v>
      </c>
      <c r="M380" s="59">
        <v>0</v>
      </c>
      <c r="N380" s="59">
        <v>0</v>
      </c>
      <c r="O380" s="59">
        <v>0</v>
      </c>
      <c r="P380" s="59">
        <v>0</v>
      </c>
      <c r="Q380">
        <v>0</v>
      </c>
      <c r="R380">
        <v>0</v>
      </c>
    </row>
    <row r="381" spans="1:18">
      <c r="A381">
        <v>1654</v>
      </c>
      <c r="B381" t="s">
        <v>1012</v>
      </c>
      <c r="C381">
        <v>7296</v>
      </c>
      <c r="D381" t="s">
        <v>602</v>
      </c>
      <c r="E381">
        <v>435</v>
      </c>
      <c r="F381" t="s">
        <v>1013</v>
      </c>
      <c r="G381" t="s">
        <v>1014</v>
      </c>
      <c r="H381">
        <v>123</v>
      </c>
      <c r="I381" t="s">
        <v>236</v>
      </c>
      <c r="J381" t="s">
        <v>237</v>
      </c>
      <c r="K381" s="59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>
        <v>0</v>
      </c>
      <c r="R381">
        <v>0</v>
      </c>
    </row>
    <row r="382" spans="1:18">
      <c r="A382">
        <v>1655</v>
      </c>
      <c r="B382" t="s">
        <v>1012</v>
      </c>
      <c r="C382">
        <v>7473</v>
      </c>
      <c r="D382" t="s">
        <v>709</v>
      </c>
      <c r="E382">
        <v>435</v>
      </c>
      <c r="F382" t="s">
        <v>1013</v>
      </c>
      <c r="G382" t="s">
        <v>1014</v>
      </c>
      <c r="H382">
        <v>123</v>
      </c>
      <c r="I382" t="s">
        <v>236</v>
      </c>
      <c r="J382" t="s">
        <v>237</v>
      </c>
      <c r="K382" s="59">
        <v>0</v>
      </c>
      <c r="L382" s="59">
        <v>0</v>
      </c>
      <c r="M382" s="59">
        <v>0</v>
      </c>
      <c r="N382" s="59">
        <v>0</v>
      </c>
      <c r="O382" s="59">
        <v>0</v>
      </c>
      <c r="P382" s="59">
        <v>0</v>
      </c>
      <c r="Q382">
        <v>0</v>
      </c>
      <c r="R382">
        <v>0</v>
      </c>
    </row>
    <row r="383" spans="1:18">
      <c r="A383">
        <v>1656</v>
      </c>
      <c r="B383" t="s">
        <v>1012</v>
      </c>
      <c r="C383">
        <v>7554</v>
      </c>
      <c r="D383" t="s">
        <v>941</v>
      </c>
      <c r="E383">
        <v>435</v>
      </c>
      <c r="F383" t="s">
        <v>1013</v>
      </c>
      <c r="G383" t="s">
        <v>1014</v>
      </c>
      <c r="H383">
        <v>123</v>
      </c>
      <c r="I383" t="s">
        <v>236</v>
      </c>
      <c r="J383" t="s">
        <v>237</v>
      </c>
      <c r="K383" s="59">
        <v>0</v>
      </c>
      <c r="L383" s="59">
        <v>0</v>
      </c>
      <c r="M383" s="59">
        <v>0</v>
      </c>
      <c r="N383" s="59">
        <v>0</v>
      </c>
      <c r="O383" s="59">
        <v>0</v>
      </c>
      <c r="P383" s="59">
        <v>0</v>
      </c>
      <c r="Q383">
        <v>0</v>
      </c>
      <c r="R383">
        <v>0</v>
      </c>
    </row>
    <row r="384" spans="1:18">
      <c r="A384">
        <v>1658</v>
      </c>
      <c r="B384" t="s">
        <v>1012</v>
      </c>
      <c r="C384">
        <v>7958</v>
      </c>
      <c r="D384" t="s">
        <v>953</v>
      </c>
      <c r="E384">
        <v>435</v>
      </c>
      <c r="F384" t="s">
        <v>1013</v>
      </c>
      <c r="G384" t="s">
        <v>1014</v>
      </c>
      <c r="H384">
        <v>123</v>
      </c>
      <c r="I384" t="s">
        <v>236</v>
      </c>
      <c r="J384" t="s">
        <v>237</v>
      </c>
      <c r="K384" s="59">
        <v>0</v>
      </c>
      <c r="L384" s="59">
        <v>0</v>
      </c>
      <c r="M384" s="59">
        <v>0</v>
      </c>
      <c r="N384" s="59">
        <v>0</v>
      </c>
      <c r="O384" s="59">
        <v>0</v>
      </c>
      <c r="P384" s="59">
        <v>0</v>
      </c>
      <c r="Q384">
        <v>0</v>
      </c>
      <c r="R384">
        <v>0</v>
      </c>
    </row>
    <row r="385" spans="1:18">
      <c r="A385">
        <v>1659</v>
      </c>
      <c r="B385" t="s">
        <v>1012</v>
      </c>
      <c r="C385">
        <v>8169</v>
      </c>
      <c r="D385" t="s">
        <v>951</v>
      </c>
      <c r="E385">
        <v>435</v>
      </c>
      <c r="F385" t="s">
        <v>1013</v>
      </c>
      <c r="G385" t="s">
        <v>1014</v>
      </c>
      <c r="H385">
        <v>123</v>
      </c>
      <c r="I385" t="s">
        <v>236</v>
      </c>
      <c r="J385" t="s">
        <v>237</v>
      </c>
      <c r="K385" s="59">
        <v>0</v>
      </c>
      <c r="L385" s="59">
        <v>0</v>
      </c>
      <c r="M385" s="59">
        <v>0</v>
      </c>
      <c r="N385" s="59">
        <v>0</v>
      </c>
      <c r="O385" s="59">
        <v>0</v>
      </c>
      <c r="P385" s="59">
        <v>0</v>
      </c>
      <c r="Q385">
        <v>0</v>
      </c>
      <c r="R385">
        <v>0</v>
      </c>
    </row>
    <row r="386" spans="1:18">
      <c r="A386">
        <v>1660</v>
      </c>
      <c r="B386" t="s">
        <v>1012</v>
      </c>
      <c r="C386">
        <v>8638</v>
      </c>
      <c r="D386" t="s">
        <v>550</v>
      </c>
      <c r="E386">
        <v>435</v>
      </c>
      <c r="F386" t="s">
        <v>1013</v>
      </c>
      <c r="G386" t="s">
        <v>1014</v>
      </c>
      <c r="H386">
        <v>123</v>
      </c>
      <c r="I386" t="s">
        <v>236</v>
      </c>
      <c r="J386" t="s">
        <v>237</v>
      </c>
      <c r="K386" s="59">
        <v>0</v>
      </c>
      <c r="L386" s="59">
        <v>0</v>
      </c>
      <c r="M386" s="59">
        <v>0</v>
      </c>
      <c r="N386" s="59">
        <v>0</v>
      </c>
      <c r="O386" s="59">
        <v>0</v>
      </c>
      <c r="P386" s="59">
        <v>0</v>
      </c>
      <c r="Q386">
        <v>0</v>
      </c>
      <c r="R386">
        <v>0</v>
      </c>
    </row>
    <row r="387" spans="1:18">
      <c r="A387">
        <v>1662</v>
      </c>
      <c r="B387" t="s">
        <v>1012</v>
      </c>
      <c r="C387">
        <v>8761</v>
      </c>
      <c r="D387" t="s">
        <v>399</v>
      </c>
      <c r="E387">
        <v>435</v>
      </c>
      <c r="F387" t="s">
        <v>1013</v>
      </c>
      <c r="G387" t="s">
        <v>1014</v>
      </c>
      <c r="H387">
        <v>123</v>
      </c>
      <c r="I387" t="s">
        <v>236</v>
      </c>
      <c r="J387" t="s">
        <v>237</v>
      </c>
      <c r="K387" s="59">
        <v>0</v>
      </c>
      <c r="L387" s="59">
        <v>0</v>
      </c>
      <c r="M387" s="59">
        <v>0</v>
      </c>
      <c r="N387" s="59">
        <v>0</v>
      </c>
      <c r="O387" s="59">
        <v>0</v>
      </c>
      <c r="P387" s="59">
        <v>0</v>
      </c>
      <c r="Q387">
        <v>0</v>
      </c>
      <c r="R387">
        <v>0</v>
      </c>
    </row>
    <row r="388" spans="1:18">
      <c r="A388">
        <v>1664</v>
      </c>
      <c r="B388" t="s">
        <v>1012</v>
      </c>
      <c r="C388">
        <v>9186</v>
      </c>
      <c r="D388" t="s">
        <v>601</v>
      </c>
      <c r="E388">
        <v>435</v>
      </c>
      <c r="F388" t="s">
        <v>1013</v>
      </c>
      <c r="G388" t="s">
        <v>1014</v>
      </c>
      <c r="H388">
        <v>123</v>
      </c>
      <c r="I388" t="s">
        <v>236</v>
      </c>
      <c r="J388" t="s">
        <v>237</v>
      </c>
      <c r="K388" s="59">
        <v>0</v>
      </c>
      <c r="L388" s="59">
        <v>0</v>
      </c>
      <c r="M388" s="59">
        <v>0</v>
      </c>
      <c r="N388" s="59">
        <v>0</v>
      </c>
      <c r="O388" s="59">
        <v>0</v>
      </c>
      <c r="P388" s="59">
        <v>0</v>
      </c>
      <c r="Q388">
        <v>0</v>
      </c>
      <c r="R388">
        <v>0</v>
      </c>
    </row>
    <row r="389" spans="1:18">
      <c r="A389">
        <v>1665</v>
      </c>
      <c r="B389" t="s">
        <v>1012</v>
      </c>
      <c r="C389">
        <v>9231</v>
      </c>
      <c r="D389" t="s">
        <v>949</v>
      </c>
      <c r="E389">
        <v>435</v>
      </c>
      <c r="F389" t="s">
        <v>1013</v>
      </c>
      <c r="G389" t="s">
        <v>1014</v>
      </c>
      <c r="H389">
        <v>123</v>
      </c>
      <c r="I389" t="s">
        <v>236</v>
      </c>
      <c r="J389" t="s">
        <v>237</v>
      </c>
      <c r="K389" s="59">
        <v>0</v>
      </c>
      <c r="L389" s="59">
        <v>0</v>
      </c>
      <c r="M389" s="59">
        <v>0</v>
      </c>
      <c r="N389" s="59">
        <v>0</v>
      </c>
      <c r="O389" s="59">
        <v>0</v>
      </c>
      <c r="P389" s="59">
        <v>0</v>
      </c>
      <c r="Q389">
        <v>0</v>
      </c>
      <c r="R389">
        <v>0</v>
      </c>
    </row>
    <row r="390" spans="1:18">
      <c r="A390">
        <v>1666</v>
      </c>
      <c r="B390" t="s">
        <v>1012</v>
      </c>
      <c r="C390">
        <v>9600</v>
      </c>
      <c r="D390" t="s">
        <v>703</v>
      </c>
      <c r="E390">
        <v>435</v>
      </c>
      <c r="F390" t="s">
        <v>1013</v>
      </c>
      <c r="G390" t="s">
        <v>1014</v>
      </c>
      <c r="H390">
        <v>123</v>
      </c>
      <c r="I390" t="s">
        <v>236</v>
      </c>
      <c r="J390" t="s">
        <v>237</v>
      </c>
      <c r="K390" s="59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0</v>
      </c>
      <c r="Q390">
        <v>0</v>
      </c>
      <c r="R390">
        <v>0</v>
      </c>
    </row>
    <row r="391" spans="1:18">
      <c r="A391">
        <v>1668</v>
      </c>
      <c r="B391" t="s">
        <v>1012</v>
      </c>
      <c r="C391">
        <v>10192</v>
      </c>
      <c r="D391" t="s">
        <v>702</v>
      </c>
      <c r="E391">
        <v>435</v>
      </c>
      <c r="F391" t="s">
        <v>1013</v>
      </c>
      <c r="G391" t="s">
        <v>1014</v>
      </c>
      <c r="H391">
        <v>123</v>
      </c>
      <c r="I391" t="s">
        <v>236</v>
      </c>
      <c r="J391" t="s">
        <v>237</v>
      </c>
      <c r="K391" s="59">
        <v>0</v>
      </c>
      <c r="L391" s="59">
        <v>0</v>
      </c>
      <c r="M391" s="59">
        <v>0</v>
      </c>
      <c r="N391" s="59">
        <v>0</v>
      </c>
      <c r="O391" s="59">
        <v>0</v>
      </c>
      <c r="P391" s="59">
        <v>0</v>
      </c>
      <c r="Q391">
        <v>0</v>
      </c>
      <c r="R391">
        <v>0</v>
      </c>
    </row>
    <row r="392" spans="1:18">
      <c r="A392">
        <v>1670</v>
      </c>
      <c r="B392" t="s">
        <v>1012</v>
      </c>
      <c r="C392">
        <v>10478</v>
      </c>
      <c r="D392" t="s">
        <v>700</v>
      </c>
      <c r="E392">
        <v>435</v>
      </c>
      <c r="F392" t="s">
        <v>1013</v>
      </c>
      <c r="G392" t="s">
        <v>1014</v>
      </c>
      <c r="H392">
        <v>123</v>
      </c>
      <c r="I392" t="s">
        <v>236</v>
      </c>
      <c r="J392" t="s">
        <v>237</v>
      </c>
      <c r="K392" s="59">
        <v>0</v>
      </c>
      <c r="L392" s="59">
        <v>0</v>
      </c>
      <c r="M392" s="59">
        <v>0</v>
      </c>
      <c r="N392" s="59">
        <v>0</v>
      </c>
      <c r="O392" s="59">
        <v>0</v>
      </c>
      <c r="P392" s="59">
        <v>0</v>
      </c>
      <c r="Q392">
        <v>0</v>
      </c>
      <c r="R392">
        <v>0</v>
      </c>
    </row>
    <row r="393" spans="1:18">
      <c r="A393">
        <v>1674</v>
      </c>
      <c r="B393" t="s">
        <v>1012</v>
      </c>
      <c r="C393">
        <v>10644</v>
      </c>
      <c r="D393" t="s">
        <v>825</v>
      </c>
      <c r="E393">
        <v>435</v>
      </c>
      <c r="F393" t="s">
        <v>1013</v>
      </c>
      <c r="G393" t="s">
        <v>1014</v>
      </c>
      <c r="H393">
        <v>123</v>
      </c>
      <c r="I393" t="s">
        <v>236</v>
      </c>
      <c r="J393" t="s">
        <v>237</v>
      </c>
      <c r="K393" s="59">
        <v>0</v>
      </c>
      <c r="L393" s="59">
        <v>0</v>
      </c>
      <c r="M393" s="59">
        <v>0</v>
      </c>
      <c r="N393" s="59">
        <v>0</v>
      </c>
      <c r="O393" s="59">
        <v>0</v>
      </c>
      <c r="P393" s="59">
        <v>0</v>
      </c>
      <c r="Q393">
        <v>0</v>
      </c>
      <c r="R393">
        <v>0</v>
      </c>
    </row>
    <row r="394" spans="1:18">
      <c r="A394">
        <v>1678</v>
      </c>
      <c r="B394" t="s">
        <v>1012</v>
      </c>
      <c r="C394">
        <v>11131</v>
      </c>
      <c r="D394" t="s">
        <v>234</v>
      </c>
      <c r="E394">
        <v>435</v>
      </c>
      <c r="F394" t="s">
        <v>1013</v>
      </c>
      <c r="G394" t="s">
        <v>1014</v>
      </c>
      <c r="H394">
        <v>123</v>
      </c>
      <c r="I394" t="s">
        <v>236</v>
      </c>
      <c r="J394" t="s">
        <v>237</v>
      </c>
      <c r="K394" s="59">
        <v>0</v>
      </c>
      <c r="L394" s="59">
        <v>0</v>
      </c>
      <c r="M394" s="59">
        <v>0</v>
      </c>
      <c r="N394" s="59">
        <v>0</v>
      </c>
      <c r="O394" s="59">
        <v>0</v>
      </c>
      <c r="P394" s="59">
        <v>0</v>
      </c>
      <c r="Q394">
        <v>0</v>
      </c>
      <c r="R394">
        <v>0</v>
      </c>
    </row>
    <row r="395" spans="1:18">
      <c r="A395">
        <v>1679</v>
      </c>
      <c r="B395" t="s">
        <v>1012</v>
      </c>
      <c r="C395">
        <v>11132</v>
      </c>
      <c r="D395" t="s">
        <v>233</v>
      </c>
      <c r="E395">
        <v>435</v>
      </c>
      <c r="F395" t="s">
        <v>1013</v>
      </c>
      <c r="G395" t="s">
        <v>1014</v>
      </c>
      <c r="H395">
        <v>123</v>
      </c>
      <c r="I395" t="s">
        <v>236</v>
      </c>
      <c r="J395" t="s">
        <v>237</v>
      </c>
      <c r="K395" s="59">
        <v>0</v>
      </c>
      <c r="L395" s="59">
        <v>0</v>
      </c>
      <c r="M395" s="59">
        <v>0</v>
      </c>
      <c r="N395" s="59">
        <v>0</v>
      </c>
      <c r="O395" s="59">
        <v>0</v>
      </c>
      <c r="P395" s="59">
        <v>0</v>
      </c>
      <c r="Q395">
        <v>0</v>
      </c>
      <c r="R395">
        <v>0</v>
      </c>
    </row>
    <row r="396" spans="1:18">
      <c r="A396">
        <v>1680</v>
      </c>
      <c r="B396" t="s">
        <v>1012</v>
      </c>
      <c r="C396">
        <v>11155</v>
      </c>
      <c r="D396" t="s">
        <v>761</v>
      </c>
      <c r="E396">
        <v>435</v>
      </c>
      <c r="F396" t="s">
        <v>1013</v>
      </c>
      <c r="G396" t="s">
        <v>1014</v>
      </c>
      <c r="H396">
        <v>123</v>
      </c>
      <c r="I396" t="s">
        <v>236</v>
      </c>
      <c r="J396" t="s">
        <v>237</v>
      </c>
      <c r="K396" s="59">
        <v>0</v>
      </c>
      <c r="L396" s="59">
        <v>0</v>
      </c>
      <c r="M396" s="59">
        <v>0</v>
      </c>
      <c r="N396" s="59">
        <v>0</v>
      </c>
      <c r="O396" s="59">
        <v>0</v>
      </c>
      <c r="P396" s="59">
        <v>0</v>
      </c>
      <c r="Q396">
        <v>0</v>
      </c>
      <c r="R396">
        <v>0</v>
      </c>
    </row>
    <row r="397" spans="1:18">
      <c r="A397">
        <v>1681</v>
      </c>
      <c r="B397" t="s">
        <v>1012</v>
      </c>
      <c r="C397">
        <v>11158</v>
      </c>
      <c r="D397" t="s">
        <v>943</v>
      </c>
      <c r="E397">
        <v>435</v>
      </c>
      <c r="F397" t="s">
        <v>1013</v>
      </c>
      <c r="G397" t="s">
        <v>1014</v>
      </c>
      <c r="H397">
        <v>123</v>
      </c>
      <c r="I397" t="s">
        <v>236</v>
      </c>
      <c r="J397" t="s">
        <v>237</v>
      </c>
      <c r="K397" s="59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0</v>
      </c>
      <c r="Q397">
        <v>0</v>
      </c>
      <c r="R397">
        <v>0</v>
      </c>
    </row>
    <row r="398" spans="1:18">
      <c r="A398">
        <v>1684</v>
      </c>
      <c r="B398" t="s">
        <v>1012</v>
      </c>
      <c r="C398">
        <v>11725</v>
      </c>
      <c r="D398" t="s">
        <v>954</v>
      </c>
      <c r="E398">
        <v>435</v>
      </c>
      <c r="F398" t="s">
        <v>1013</v>
      </c>
      <c r="G398" t="s">
        <v>1014</v>
      </c>
      <c r="H398">
        <v>123</v>
      </c>
      <c r="I398" t="s">
        <v>236</v>
      </c>
      <c r="J398" t="s">
        <v>237</v>
      </c>
      <c r="K398" s="59">
        <v>0</v>
      </c>
      <c r="L398" s="59">
        <v>0</v>
      </c>
      <c r="M398" s="59">
        <v>0</v>
      </c>
      <c r="N398" s="59">
        <v>0</v>
      </c>
      <c r="O398" s="59">
        <v>0</v>
      </c>
      <c r="P398" s="59">
        <v>0</v>
      </c>
      <c r="Q398">
        <v>0</v>
      </c>
      <c r="R398">
        <v>0</v>
      </c>
    </row>
    <row r="399" spans="1:18">
      <c r="A399">
        <v>1685</v>
      </c>
      <c r="B399" t="s">
        <v>1012</v>
      </c>
      <c r="C399">
        <v>11726</v>
      </c>
      <c r="D399" t="s">
        <v>843</v>
      </c>
      <c r="E399">
        <v>435</v>
      </c>
      <c r="F399" t="s">
        <v>1013</v>
      </c>
      <c r="G399" t="s">
        <v>1014</v>
      </c>
      <c r="H399">
        <v>123</v>
      </c>
      <c r="I399" t="s">
        <v>236</v>
      </c>
      <c r="J399" t="s">
        <v>237</v>
      </c>
      <c r="K399" s="59">
        <v>0</v>
      </c>
      <c r="L399" s="59">
        <v>0</v>
      </c>
      <c r="M399" s="59">
        <v>0</v>
      </c>
      <c r="N399" s="59">
        <v>0</v>
      </c>
      <c r="O399" s="59">
        <v>0</v>
      </c>
      <c r="P399" s="59">
        <v>0</v>
      </c>
      <c r="Q399">
        <v>0</v>
      </c>
      <c r="R399">
        <v>0</v>
      </c>
    </row>
    <row r="400" spans="1:18">
      <c r="A400">
        <v>1686</v>
      </c>
      <c r="B400" t="s">
        <v>1012</v>
      </c>
      <c r="C400">
        <v>11728</v>
      </c>
      <c r="D400" t="s">
        <v>764</v>
      </c>
      <c r="E400">
        <v>435</v>
      </c>
      <c r="F400" t="s">
        <v>1013</v>
      </c>
      <c r="G400" t="s">
        <v>1014</v>
      </c>
      <c r="H400">
        <v>123</v>
      </c>
      <c r="I400" t="s">
        <v>236</v>
      </c>
      <c r="J400" t="s">
        <v>237</v>
      </c>
      <c r="K400" s="59">
        <v>0</v>
      </c>
      <c r="L400" s="59">
        <v>0</v>
      </c>
      <c r="M400" s="59">
        <v>0</v>
      </c>
      <c r="N400" s="59">
        <v>0</v>
      </c>
      <c r="O400" s="59">
        <v>0</v>
      </c>
      <c r="P400" s="59">
        <v>0</v>
      </c>
      <c r="Q400">
        <v>0</v>
      </c>
      <c r="R400">
        <v>0</v>
      </c>
    </row>
    <row r="401" spans="1:18">
      <c r="A401">
        <v>1687</v>
      </c>
      <c r="B401" t="s">
        <v>1012</v>
      </c>
      <c r="C401">
        <v>11729</v>
      </c>
      <c r="D401" t="s">
        <v>765</v>
      </c>
      <c r="E401">
        <v>435</v>
      </c>
      <c r="F401" t="s">
        <v>1013</v>
      </c>
      <c r="G401" t="s">
        <v>1014</v>
      </c>
      <c r="H401">
        <v>123</v>
      </c>
      <c r="I401" t="s">
        <v>236</v>
      </c>
      <c r="J401" t="s">
        <v>237</v>
      </c>
      <c r="K401" s="59">
        <v>0</v>
      </c>
      <c r="L401" s="59">
        <v>0</v>
      </c>
      <c r="M401" s="59">
        <v>0</v>
      </c>
      <c r="N401" s="59">
        <v>0</v>
      </c>
      <c r="O401" s="59">
        <v>0</v>
      </c>
      <c r="P401" s="59">
        <v>0</v>
      </c>
      <c r="Q401">
        <v>0</v>
      </c>
      <c r="R401">
        <v>0</v>
      </c>
    </row>
    <row r="402" spans="1:18">
      <c r="A402">
        <v>1689</v>
      </c>
      <c r="B402" t="s">
        <v>1012</v>
      </c>
      <c r="C402">
        <v>11731</v>
      </c>
      <c r="D402" t="s">
        <v>766</v>
      </c>
      <c r="E402">
        <v>435</v>
      </c>
      <c r="F402" t="s">
        <v>1013</v>
      </c>
      <c r="G402" t="s">
        <v>1014</v>
      </c>
      <c r="H402">
        <v>123</v>
      </c>
      <c r="I402" t="s">
        <v>236</v>
      </c>
      <c r="J402" t="s">
        <v>237</v>
      </c>
      <c r="K402" s="59">
        <v>0</v>
      </c>
      <c r="L402" s="59">
        <v>0</v>
      </c>
      <c r="M402" s="59">
        <v>0</v>
      </c>
      <c r="N402" s="59">
        <v>0</v>
      </c>
      <c r="O402" s="59">
        <v>0</v>
      </c>
      <c r="P402" s="59">
        <v>0</v>
      </c>
      <c r="Q402">
        <v>0</v>
      </c>
      <c r="R402">
        <v>0</v>
      </c>
    </row>
    <row r="403" spans="1:18">
      <c r="A403">
        <v>1690</v>
      </c>
      <c r="B403" t="s">
        <v>1012</v>
      </c>
      <c r="C403">
        <v>11732</v>
      </c>
      <c r="D403" t="s">
        <v>768</v>
      </c>
      <c r="E403">
        <v>435</v>
      </c>
      <c r="F403" t="s">
        <v>1013</v>
      </c>
      <c r="G403" t="s">
        <v>1014</v>
      </c>
      <c r="H403">
        <v>123</v>
      </c>
      <c r="I403" t="s">
        <v>236</v>
      </c>
      <c r="J403" t="s">
        <v>237</v>
      </c>
      <c r="K403" s="59">
        <v>0</v>
      </c>
      <c r="L403" s="59">
        <v>0</v>
      </c>
      <c r="M403" s="59">
        <v>0</v>
      </c>
      <c r="N403" s="59">
        <v>0</v>
      </c>
      <c r="O403" s="59">
        <v>0</v>
      </c>
      <c r="P403" s="59">
        <v>0</v>
      </c>
      <c r="Q403">
        <v>0</v>
      </c>
      <c r="R403">
        <v>0</v>
      </c>
    </row>
    <row r="404" spans="1:18">
      <c r="A404">
        <v>1693</v>
      </c>
      <c r="B404" t="s">
        <v>1012</v>
      </c>
      <c r="C404">
        <v>11735</v>
      </c>
      <c r="D404" t="s">
        <v>769</v>
      </c>
      <c r="E404">
        <v>435</v>
      </c>
      <c r="F404" t="s">
        <v>1013</v>
      </c>
      <c r="G404" t="s">
        <v>1014</v>
      </c>
      <c r="H404">
        <v>123</v>
      </c>
      <c r="I404" t="s">
        <v>236</v>
      </c>
      <c r="J404" t="s">
        <v>237</v>
      </c>
      <c r="K404" s="59">
        <v>0</v>
      </c>
      <c r="L404" s="59">
        <v>0</v>
      </c>
      <c r="M404" s="59">
        <v>0</v>
      </c>
      <c r="N404" s="59">
        <v>0</v>
      </c>
      <c r="O404" s="59">
        <v>0</v>
      </c>
      <c r="P404" s="59">
        <v>0</v>
      </c>
      <c r="Q404">
        <v>0</v>
      </c>
      <c r="R404">
        <v>0</v>
      </c>
    </row>
    <row r="405" spans="1:18">
      <c r="A405">
        <v>1695</v>
      </c>
      <c r="B405" t="s">
        <v>1012</v>
      </c>
      <c r="C405">
        <v>11737</v>
      </c>
      <c r="D405" t="s">
        <v>771</v>
      </c>
      <c r="E405">
        <v>435</v>
      </c>
      <c r="F405" t="s">
        <v>1013</v>
      </c>
      <c r="G405" t="s">
        <v>1014</v>
      </c>
      <c r="H405">
        <v>123</v>
      </c>
      <c r="I405" t="s">
        <v>236</v>
      </c>
      <c r="J405" t="s">
        <v>237</v>
      </c>
      <c r="K405" s="59">
        <v>0</v>
      </c>
      <c r="L405" s="59">
        <v>0</v>
      </c>
      <c r="M405" s="59">
        <v>0</v>
      </c>
      <c r="N405" s="59">
        <v>0</v>
      </c>
      <c r="O405" s="59">
        <v>0</v>
      </c>
      <c r="P405" s="59">
        <v>0</v>
      </c>
      <c r="Q405">
        <v>0</v>
      </c>
      <c r="R405">
        <v>0</v>
      </c>
    </row>
    <row r="406" spans="1:18">
      <c r="A406">
        <v>1696</v>
      </c>
      <c r="B406" t="s">
        <v>1012</v>
      </c>
      <c r="C406">
        <v>11738</v>
      </c>
      <c r="D406" t="s">
        <v>772</v>
      </c>
      <c r="E406">
        <v>435</v>
      </c>
      <c r="F406" t="s">
        <v>1013</v>
      </c>
      <c r="G406" t="s">
        <v>1014</v>
      </c>
      <c r="H406">
        <v>123</v>
      </c>
      <c r="I406" t="s">
        <v>236</v>
      </c>
      <c r="J406" t="s">
        <v>237</v>
      </c>
      <c r="K406" s="59">
        <v>0</v>
      </c>
      <c r="L406" s="59">
        <v>0</v>
      </c>
      <c r="M406" s="59">
        <v>0</v>
      </c>
      <c r="N406" s="59">
        <v>0</v>
      </c>
      <c r="O406" s="59">
        <v>0</v>
      </c>
      <c r="P406" s="59">
        <v>0</v>
      </c>
      <c r="Q406">
        <v>0</v>
      </c>
      <c r="R406">
        <v>0</v>
      </c>
    </row>
    <row r="407" spans="1:18">
      <c r="A407">
        <v>1700</v>
      </c>
      <c r="B407" t="s">
        <v>1012</v>
      </c>
      <c r="C407">
        <v>11847</v>
      </c>
      <c r="D407" t="s">
        <v>821</v>
      </c>
      <c r="E407">
        <v>435</v>
      </c>
      <c r="F407" t="s">
        <v>1013</v>
      </c>
      <c r="G407" t="s">
        <v>1014</v>
      </c>
      <c r="H407">
        <v>123</v>
      </c>
      <c r="I407" t="s">
        <v>236</v>
      </c>
      <c r="J407" t="s">
        <v>237</v>
      </c>
      <c r="K407" s="59">
        <v>0</v>
      </c>
      <c r="L407" s="59">
        <v>0</v>
      </c>
      <c r="M407" s="59">
        <v>0</v>
      </c>
      <c r="N407" s="59">
        <v>0</v>
      </c>
      <c r="O407" s="59">
        <v>0</v>
      </c>
      <c r="P407" s="59">
        <v>0</v>
      </c>
      <c r="Q407">
        <v>0</v>
      </c>
      <c r="R407">
        <v>0</v>
      </c>
    </row>
    <row r="408" spans="1:18">
      <c r="A408">
        <v>1701</v>
      </c>
      <c r="B408" t="s">
        <v>1012</v>
      </c>
      <c r="C408">
        <v>11849</v>
      </c>
      <c r="D408" t="s">
        <v>957</v>
      </c>
      <c r="E408">
        <v>435</v>
      </c>
      <c r="F408" t="s">
        <v>1013</v>
      </c>
      <c r="G408" t="s">
        <v>1014</v>
      </c>
      <c r="H408">
        <v>123</v>
      </c>
      <c r="I408" t="s">
        <v>236</v>
      </c>
      <c r="J408" t="s">
        <v>237</v>
      </c>
      <c r="K408" s="59">
        <v>0</v>
      </c>
      <c r="L408" s="59">
        <v>0</v>
      </c>
      <c r="M408" s="59">
        <v>0</v>
      </c>
      <c r="N408" s="59">
        <v>0</v>
      </c>
      <c r="O408" s="59">
        <v>0</v>
      </c>
      <c r="P408" s="59">
        <v>0</v>
      </c>
      <c r="Q408">
        <v>0</v>
      </c>
      <c r="R408">
        <v>0</v>
      </c>
    </row>
    <row r="409" spans="1:18">
      <c r="A409">
        <v>1702</v>
      </c>
      <c r="B409" t="s">
        <v>1012</v>
      </c>
      <c r="C409">
        <v>11859</v>
      </c>
      <c r="D409" t="s">
        <v>835</v>
      </c>
      <c r="E409">
        <v>435</v>
      </c>
      <c r="F409" t="s">
        <v>1013</v>
      </c>
      <c r="G409" t="s">
        <v>1014</v>
      </c>
      <c r="H409">
        <v>123</v>
      </c>
      <c r="I409" t="s">
        <v>236</v>
      </c>
      <c r="J409" t="s">
        <v>237</v>
      </c>
      <c r="K409" s="59">
        <v>0</v>
      </c>
      <c r="L409" s="59">
        <v>0</v>
      </c>
      <c r="M409" s="59">
        <v>0</v>
      </c>
      <c r="N409" s="59">
        <v>0</v>
      </c>
      <c r="O409" s="59">
        <v>0</v>
      </c>
      <c r="P409" s="59">
        <v>0</v>
      </c>
      <c r="Q409">
        <v>0</v>
      </c>
      <c r="R409">
        <v>0</v>
      </c>
    </row>
    <row r="410" spans="1:18">
      <c r="A410">
        <v>1707</v>
      </c>
      <c r="B410" t="s">
        <v>1012</v>
      </c>
      <c r="C410">
        <v>12469</v>
      </c>
      <c r="D410" t="s">
        <v>241</v>
      </c>
      <c r="E410">
        <v>435</v>
      </c>
      <c r="F410" t="s">
        <v>1013</v>
      </c>
      <c r="G410" t="s">
        <v>1014</v>
      </c>
      <c r="H410">
        <v>123</v>
      </c>
      <c r="I410" t="s">
        <v>236</v>
      </c>
      <c r="J410" t="s">
        <v>237</v>
      </c>
      <c r="K410" s="59">
        <v>0</v>
      </c>
      <c r="L410" s="59">
        <v>0</v>
      </c>
      <c r="M410" s="59">
        <v>0</v>
      </c>
      <c r="N410" s="59">
        <v>0</v>
      </c>
      <c r="O410" s="59">
        <v>0</v>
      </c>
      <c r="P410" s="59">
        <v>0</v>
      </c>
      <c r="Q410">
        <v>0</v>
      </c>
      <c r="R410">
        <v>0</v>
      </c>
    </row>
    <row r="411" spans="1:18">
      <c r="A411">
        <v>1712</v>
      </c>
      <c r="B411" t="s">
        <v>1012</v>
      </c>
      <c r="C411">
        <v>12798</v>
      </c>
      <c r="D411" t="s">
        <v>932</v>
      </c>
      <c r="E411">
        <v>435</v>
      </c>
      <c r="F411" t="s">
        <v>1013</v>
      </c>
      <c r="G411" t="s">
        <v>1014</v>
      </c>
      <c r="H411">
        <v>123</v>
      </c>
      <c r="I411" t="s">
        <v>236</v>
      </c>
      <c r="J411" t="s">
        <v>237</v>
      </c>
      <c r="K411" s="59">
        <v>0</v>
      </c>
      <c r="L411" s="59">
        <v>0</v>
      </c>
      <c r="M411" s="59">
        <v>0</v>
      </c>
      <c r="N411" s="59">
        <v>0</v>
      </c>
      <c r="O411" s="59">
        <v>0</v>
      </c>
      <c r="P411" s="59">
        <v>0</v>
      </c>
      <c r="Q411">
        <v>0</v>
      </c>
      <c r="R411">
        <v>0</v>
      </c>
    </row>
    <row r="412" spans="1:18">
      <c r="A412">
        <v>1714</v>
      </c>
      <c r="B412" t="s">
        <v>1012</v>
      </c>
      <c r="C412">
        <v>13842</v>
      </c>
      <c r="D412" t="s">
        <v>837</v>
      </c>
      <c r="E412">
        <v>435</v>
      </c>
      <c r="F412" t="s">
        <v>1013</v>
      </c>
      <c r="G412" t="s">
        <v>1014</v>
      </c>
      <c r="H412">
        <v>123</v>
      </c>
      <c r="I412" t="s">
        <v>236</v>
      </c>
      <c r="J412" t="s">
        <v>237</v>
      </c>
      <c r="K412" s="59">
        <v>0</v>
      </c>
      <c r="L412" s="59">
        <v>0</v>
      </c>
      <c r="M412" s="59">
        <v>0</v>
      </c>
      <c r="N412" s="59">
        <v>0</v>
      </c>
      <c r="O412" s="59">
        <v>0</v>
      </c>
      <c r="P412" s="59">
        <v>0</v>
      </c>
      <c r="Q412">
        <v>0</v>
      </c>
      <c r="R412">
        <v>0</v>
      </c>
    </row>
    <row r="413" spans="1:18">
      <c r="A413">
        <v>1715</v>
      </c>
      <c r="B413" t="s">
        <v>1012</v>
      </c>
      <c r="C413">
        <v>14055</v>
      </c>
      <c r="D413" t="s">
        <v>599</v>
      </c>
      <c r="E413">
        <v>435</v>
      </c>
      <c r="F413" t="s">
        <v>1013</v>
      </c>
      <c r="G413" t="s">
        <v>1014</v>
      </c>
      <c r="H413">
        <v>123</v>
      </c>
      <c r="I413" t="s">
        <v>236</v>
      </c>
      <c r="J413" t="s">
        <v>237</v>
      </c>
      <c r="K413" s="59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0</v>
      </c>
      <c r="Q413">
        <v>0</v>
      </c>
      <c r="R413">
        <v>0</v>
      </c>
    </row>
    <row r="414" spans="1:18">
      <c r="A414">
        <v>1716</v>
      </c>
      <c r="B414" t="s">
        <v>1012</v>
      </c>
      <c r="C414">
        <v>14739</v>
      </c>
      <c r="D414" t="s">
        <v>956</v>
      </c>
      <c r="E414">
        <v>435</v>
      </c>
      <c r="F414" t="s">
        <v>1013</v>
      </c>
      <c r="G414" t="s">
        <v>1014</v>
      </c>
      <c r="H414">
        <v>123</v>
      </c>
      <c r="I414" t="s">
        <v>236</v>
      </c>
      <c r="J414" t="s">
        <v>237</v>
      </c>
      <c r="K414" s="59">
        <v>0</v>
      </c>
      <c r="L414" s="59">
        <v>0</v>
      </c>
      <c r="M414" s="59">
        <v>0</v>
      </c>
      <c r="N414" s="59">
        <v>0</v>
      </c>
      <c r="O414" s="59">
        <v>0</v>
      </c>
      <c r="P414" s="59">
        <v>0</v>
      </c>
      <c r="Q414">
        <v>0</v>
      </c>
      <c r="R414">
        <v>0</v>
      </c>
    </row>
    <row r="415" spans="1:18">
      <c r="A415">
        <v>1717</v>
      </c>
      <c r="B415" t="s">
        <v>1012</v>
      </c>
      <c r="C415">
        <v>14864</v>
      </c>
      <c r="D415" t="s">
        <v>866</v>
      </c>
      <c r="E415">
        <v>435</v>
      </c>
      <c r="F415" t="s">
        <v>1013</v>
      </c>
      <c r="G415" t="s">
        <v>1014</v>
      </c>
      <c r="H415">
        <v>123</v>
      </c>
      <c r="I415" t="s">
        <v>236</v>
      </c>
      <c r="J415" t="s">
        <v>237</v>
      </c>
      <c r="K415" s="59">
        <v>0</v>
      </c>
      <c r="L415" s="59">
        <v>0</v>
      </c>
      <c r="M415" s="59">
        <v>0</v>
      </c>
      <c r="N415" s="59">
        <v>0</v>
      </c>
      <c r="O415" s="59">
        <v>0</v>
      </c>
      <c r="P415" s="59">
        <v>0</v>
      </c>
      <c r="Q415">
        <v>0</v>
      </c>
      <c r="R415">
        <v>0</v>
      </c>
    </row>
    <row r="416" spans="1:18">
      <c r="A416">
        <v>1718</v>
      </c>
      <c r="B416" t="s">
        <v>1012</v>
      </c>
      <c r="C416">
        <v>14865</v>
      </c>
      <c r="D416" t="s">
        <v>868</v>
      </c>
      <c r="E416">
        <v>435</v>
      </c>
      <c r="F416" t="s">
        <v>1013</v>
      </c>
      <c r="G416" t="s">
        <v>1014</v>
      </c>
      <c r="H416">
        <v>123</v>
      </c>
      <c r="I416" t="s">
        <v>236</v>
      </c>
      <c r="J416" t="s">
        <v>237</v>
      </c>
      <c r="K416" s="59">
        <v>0</v>
      </c>
      <c r="L416" s="59">
        <v>0</v>
      </c>
      <c r="M416" s="59">
        <v>0</v>
      </c>
      <c r="N416" s="59">
        <v>0</v>
      </c>
      <c r="O416" s="59">
        <v>0</v>
      </c>
      <c r="P416" s="59">
        <v>0</v>
      </c>
      <c r="Q416">
        <v>0</v>
      </c>
      <c r="R416">
        <v>0</v>
      </c>
    </row>
    <row r="417" spans="1:18">
      <c r="A417">
        <v>1719</v>
      </c>
      <c r="B417" t="s">
        <v>1012</v>
      </c>
      <c r="C417">
        <v>14869</v>
      </c>
      <c r="D417" t="s">
        <v>867</v>
      </c>
      <c r="E417">
        <v>435</v>
      </c>
      <c r="F417" t="s">
        <v>1013</v>
      </c>
      <c r="G417" t="s">
        <v>1014</v>
      </c>
      <c r="H417">
        <v>123</v>
      </c>
      <c r="I417" t="s">
        <v>236</v>
      </c>
      <c r="J417" t="s">
        <v>237</v>
      </c>
      <c r="K417" s="59">
        <v>0</v>
      </c>
      <c r="L417" s="59">
        <v>0</v>
      </c>
      <c r="M417" s="59">
        <v>0</v>
      </c>
      <c r="N417" s="59">
        <v>0</v>
      </c>
      <c r="O417" s="59">
        <v>0</v>
      </c>
      <c r="P417" s="59">
        <v>0</v>
      </c>
      <c r="Q417">
        <v>0</v>
      </c>
      <c r="R417">
        <v>0</v>
      </c>
    </row>
    <row r="418" spans="1:18">
      <c r="A418">
        <v>1720</v>
      </c>
      <c r="B418" t="s">
        <v>1012</v>
      </c>
      <c r="C418">
        <v>14870</v>
      </c>
      <c r="D418" t="s">
        <v>869</v>
      </c>
      <c r="E418">
        <v>435</v>
      </c>
      <c r="F418" t="s">
        <v>1013</v>
      </c>
      <c r="G418" t="s">
        <v>1014</v>
      </c>
      <c r="H418">
        <v>123</v>
      </c>
      <c r="I418" t="s">
        <v>236</v>
      </c>
      <c r="J418" t="s">
        <v>237</v>
      </c>
      <c r="K418" s="59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0</v>
      </c>
      <c r="Q418">
        <v>0</v>
      </c>
      <c r="R418">
        <v>0</v>
      </c>
    </row>
    <row r="419" spans="1:18">
      <c r="A419">
        <v>1721</v>
      </c>
      <c r="B419" t="s">
        <v>1012</v>
      </c>
      <c r="C419">
        <v>14871</v>
      </c>
      <c r="D419" t="s">
        <v>870</v>
      </c>
      <c r="E419">
        <v>435</v>
      </c>
      <c r="F419" t="s">
        <v>1013</v>
      </c>
      <c r="G419" t="s">
        <v>1014</v>
      </c>
      <c r="H419">
        <v>123</v>
      </c>
      <c r="I419" t="s">
        <v>236</v>
      </c>
      <c r="J419" t="s">
        <v>237</v>
      </c>
      <c r="K419" s="59">
        <v>0</v>
      </c>
      <c r="L419" s="59">
        <v>0</v>
      </c>
      <c r="M419" s="59">
        <v>0</v>
      </c>
      <c r="N419" s="59">
        <v>0</v>
      </c>
      <c r="O419" s="59">
        <v>0</v>
      </c>
      <c r="P419" s="59">
        <v>0</v>
      </c>
      <c r="Q419">
        <v>0</v>
      </c>
      <c r="R419">
        <v>0</v>
      </c>
    </row>
    <row r="420" spans="1:18">
      <c r="A420">
        <v>1722</v>
      </c>
      <c r="B420" t="s">
        <v>1012</v>
      </c>
      <c r="C420">
        <v>14872</v>
      </c>
      <c r="D420" t="s">
        <v>871</v>
      </c>
      <c r="E420">
        <v>435</v>
      </c>
      <c r="F420" t="s">
        <v>1013</v>
      </c>
      <c r="G420" t="s">
        <v>1014</v>
      </c>
      <c r="H420">
        <v>123</v>
      </c>
      <c r="I420" t="s">
        <v>236</v>
      </c>
      <c r="J420" t="s">
        <v>237</v>
      </c>
      <c r="K420" s="59">
        <v>0</v>
      </c>
      <c r="L420" s="59">
        <v>0</v>
      </c>
      <c r="M420" s="59">
        <v>0</v>
      </c>
      <c r="N420" s="59">
        <v>0</v>
      </c>
      <c r="O420" s="59">
        <v>0</v>
      </c>
      <c r="P420" s="59">
        <v>0</v>
      </c>
      <c r="Q420">
        <v>0</v>
      </c>
      <c r="R420">
        <v>0</v>
      </c>
    </row>
    <row r="421" spans="1:18">
      <c r="A421">
        <v>1723</v>
      </c>
      <c r="B421" t="s">
        <v>1012</v>
      </c>
      <c r="C421">
        <v>14874</v>
      </c>
      <c r="D421" t="s">
        <v>872</v>
      </c>
      <c r="E421">
        <v>435</v>
      </c>
      <c r="F421" t="s">
        <v>1013</v>
      </c>
      <c r="G421" t="s">
        <v>1014</v>
      </c>
      <c r="H421">
        <v>123</v>
      </c>
      <c r="I421" t="s">
        <v>236</v>
      </c>
      <c r="J421" t="s">
        <v>237</v>
      </c>
      <c r="K421" s="59">
        <v>0</v>
      </c>
      <c r="L421" s="59">
        <v>0</v>
      </c>
      <c r="M421" s="59">
        <v>0</v>
      </c>
      <c r="N421" s="59">
        <v>0</v>
      </c>
      <c r="O421" s="59">
        <v>0</v>
      </c>
      <c r="P421" s="59">
        <v>0</v>
      </c>
      <c r="Q421">
        <v>0</v>
      </c>
      <c r="R421">
        <v>0</v>
      </c>
    </row>
    <row r="422" spans="1:18">
      <c r="A422">
        <v>1724</v>
      </c>
      <c r="B422" t="s">
        <v>1012</v>
      </c>
      <c r="C422">
        <v>14875</v>
      </c>
      <c r="D422" t="s">
        <v>873</v>
      </c>
      <c r="E422">
        <v>435</v>
      </c>
      <c r="F422" t="s">
        <v>1013</v>
      </c>
      <c r="G422" t="s">
        <v>1014</v>
      </c>
      <c r="H422">
        <v>123</v>
      </c>
      <c r="I422" t="s">
        <v>236</v>
      </c>
      <c r="J422" t="s">
        <v>237</v>
      </c>
      <c r="K422" s="59">
        <v>0</v>
      </c>
      <c r="L422" s="59">
        <v>0</v>
      </c>
      <c r="M422" s="59">
        <v>0</v>
      </c>
      <c r="N422" s="59">
        <v>0</v>
      </c>
      <c r="O422" s="59">
        <v>0</v>
      </c>
      <c r="P422" s="59">
        <v>0</v>
      </c>
      <c r="Q422">
        <v>0</v>
      </c>
      <c r="R422">
        <v>0</v>
      </c>
    </row>
    <row r="423" spans="1:18">
      <c r="A423">
        <v>1725</v>
      </c>
      <c r="B423" t="s">
        <v>1012</v>
      </c>
      <c r="C423">
        <v>14876</v>
      </c>
      <c r="D423" t="s">
        <v>874</v>
      </c>
      <c r="E423">
        <v>435</v>
      </c>
      <c r="F423" t="s">
        <v>1013</v>
      </c>
      <c r="G423" t="s">
        <v>1014</v>
      </c>
      <c r="H423">
        <v>123</v>
      </c>
      <c r="I423" t="s">
        <v>236</v>
      </c>
      <c r="J423" t="s">
        <v>237</v>
      </c>
      <c r="K423" s="59">
        <v>0</v>
      </c>
      <c r="L423" s="59">
        <v>0</v>
      </c>
      <c r="M423" s="59">
        <v>0</v>
      </c>
      <c r="N423" s="59">
        <v>0</v>
      </c>
      <c r="O423" s="59">
        <v>0</v>
      </c>
      <c r="P423" s="59">
        <v>0</v>
      </c>
      <c r="Q423">
        <v>0</v>
      </c>
      <c r="R423">
        <v>0</v>
      </c>
    </row>
    <row r="424" spans="1:18">
      <c r="A424">
        <v>1726</v>
      </c>
      <c r="B424" t="s">
        <v>1012</v>
      </c>
      <c r="C424">
        <v>14877</v>
      </c>
      <c r="D424" t="s">
        <v>875</v>
      </c>
      <c r="E424">
        <v>435</v>
      </c>
      <c r="F424" t="s">
        <v>1013</v>
      </c>
      <c r="G424" t="s">
        <v>1014</v>
      </c>
      <c r="H424">
        <v>123</v>
      </c>
      <c r="I424" t="s">
        <v>236</v>
      </c>
      <c r="J424" t="s">
        <v>237</v>
      </c>
      <c r="K424" s="59">
        <v>0</v>
      </c>
      <c r="L424" s="59">
        <v>0</v>
      </c>
      <c r="M424" s="59">
        <v>0</v>
      </c>
      <c r="N424" s="59">
        <v>0</v>
      </c>
      <c r="O424" s="59">
        <v>0</v>
      </c>
      <c r="P424" s="59">
        <v>0</v>
      </c>
      <c r="Q424">
        <v>0</v>
      </c>
      <c r="R424">
        <v>0</v>
      </c>
    </row>
    <row r="425" spans="1:18">
      <c r="A425">
        <v>1727</v>
      </c>
      <c r="B425" t="s">
        <v>1012</v>
      </c>
      <c r="C425">
        <v>14878</v>
      </c>
      <c r="D425" t="s">
        <v>876</v>
      </c>
      <c r="E425">
        <v>435</v>
      </c>
      <c r="F425" t="s">
        <v>1013</v>
      </c>
      <c r="G425" t="s">
        <v>1014</v>
      </c>
      <c r="H425">
        <v>123</v>
      </c>
      <c r="I425" t="s">
        <v>236</v>
      </c>
      <c r="J425" t="s">
        <v>237</v>
      </c>
      <c r="K425" s="59">
        <v>0</v>
      </c>
      <c r="L425" s="59">
        <v>0</v>
      </c>
      <c r="M425" s="59">
        <v>0</v>
      </c>
      <c r="N425" s="59">
        <v>0</v>
      </c>
      <c r="O425" s="59">
        <v>0</v>
      </c>
      <c r="P425" s="59">
        <v>0</v>
      </c>
      <c r="Q425">
        <v>0</v>
      </c>
      <c r="R425">
        <v>0</v>
      </c>
    </row>
    <row r="426" spans="1:18">
      <c r="A426">
        <v>1728</v>
      </c>
      <c r="B426" t="s">
        <v>1012</v>
      </c>
      <c r="C426">
        <v>14879</v>
      </c>
      <c r="D426" t="s">
        <v>877</v>
      </c>
      <c r="E426">
        <v>435</v>
      </c>
      <c r="F426" t="s">
        <v>1013</v>
      </c>
      <c r="G426" t="s">
        <v>1014</v>
      </c>
      <c r="H426">
        <v>123</v>
      </c>
      <c r="I426" t="s">
        <v>236</v>
      </c>
      <c r="J426" t="s">
        <v>237</v>
      </c>
      <c r="K426" s="59">
        <v>0</v>
      </c>
      <c r="L426" s="59">
        <v>0</v>
      </c>
      <c r="M426" s="59">
        <v>0</v>
      </c>
      <c r="N426" s="59">
        <v>0</v>
      </c>
      <c r="O426" s="59">
        <v>0</v>
      </c>
      <c r="P426" s="59">
        <v>0</v>
      </c>
      <c r="Q426">
        <v>0</v>
      </c>
      <c r="R426">
        <v>0</v>
      </c>
    </row>
    <row r="427" spans="1:18">
      <c r="A427">
        <v>1729</v>
      </c>
      <c r="B427" t="s">
        <v>1012</v>
      </c>
      <c r="C427">
        <v>14880</v>
      </c>
      <c r="D427" t="s">
        <v>878</v>
      </c>
      <c r="E427">
        <v>435</v>
      </c>
      <c r="F427" t="s">
        <v>1013</v>
      </c>
      <c r="G427" t="s">
        <v>1014</v>
      </c>
      <c r="H427">
        <v>123</v>
      </c>
      <c r="I427" t="s">
        <v>236</v>
      </c>
      <c r="J427" t="s">
        <v>237</v>
      </c>
      <c r="K427" s="59">
        <v>0</v>
      </c>
      <c r="L427" s="59">
        <v>0</v>
      </c>
      <c r="M427" s="59">
        <v>0</v>
      </c>
      <c r="N427" s="59">
        <v>0</v>
      </c>
      <c r="O427" s="59">
        <v>0</v>
      </c>
      <c r="P427" s="59">
        <v>0</v>
      </c>
      <c r="Q427">
        <v>0</v>
      </c>
      <c r="R427">
        <v>0</v>
      </c>
    </row>
    <row r="428" spans="1:18">
      <c r="A428">
        <v>1730</v>
      </c>
      <c r="B428" t="s">
        <v>1012</v>
      </c>
      <c r="C428">
        <v>14881</v>
      </c>
      <c r="D428" t="s">
        <v>879</v>
      </c>
      <c r="E428">
        <v>435</v>
      </c>
      <c r="F428" t="s">
        <v>1013</v>
      </c>
      <c r="G428" t="s">
        <v>1014</v>
      </c>
      <c r="H428">
        <v>123</v>
      </c>
      <c r="I428" t="s">
        <v>236</v>
      </c>
      <c r="J428" t="s">
        <v>237</v>
      </c>
      <c r="K428" s="59">
        <v>0</v>
      </c>
      <c r="L428" s="59">
        <v>0</v>
      </c>
      <c r="M428" s="59">
        <v>0</v>
      </c>
      <c r="N428" s="59">
        <v>0</v>
      </c>
      <c r="O428" s="59">
        <v>0</v>
      </c>
      <c r="P428" s="59">
        <v>0</v>
      </c>
      <c r="Q428">
        <v>0</v>
      </c>
      <c r="R428">
        <v>0</v>
      </c>
    </row>
    <row r="429" spans="1:18">
      <c r="A429">
        <v>1731</v>
      </c>
      <c r="B429" t="s">
        <v>1012</v>
      </c>
      <c r="C429">
        <v>14882</v>
      </c>
      <c r="D429" t="s">
        <v>882</v>
      </c>
      <c r="E429">
        <v>435</v>
      </c>
      <c r="F429" t="s">
        <v>1013</v>
      </c>
      <c r="G429" t="s">
        <v>1014</v>
      </c>
      <c r="H429">
        <v>123</v>
      </c>
      <c r="I429" t="s">
        <v>236</v>
      </c>
      <c r="J429" t="s">
        <v>237</v>
      </c>
      <c r="K429" s="59">
        <v>0</v>
      </c>
      <c r="L429" s="59">
        <v>0</v>
      </c>
      <c r="M429" s="59">
        <v>0</v>
      </c>
      <c r="N429" s="59">
        <v>0</v>
      </c>
      <c r="O429" s="59">
        <v>0</v>
      </c>
      <c r="P429" s="59">
        <v>0</v>
      </c>
      <c r="Q429">
        <v>0</v>
      </c>
      <c r="R429">
        <v>0</v>
      </c>
    </row>
    <row r="430" spans="1:18">
      <c r="A430">
        <v>1732</v>
      </c>
      <c r="B430" t="s">
        <v>1012</v>
      </c>
      <c r="C430">
        <v>14884</v>
      </c>
      <c r="D430" t="s">
        <v>880</v>
      </c>
      <c r="E430">
        <v>435</v>
      </c>
      <c r="F430" t="s">
        <v>1013</v>
      </c>
      <c r="G430" t="s">
        <v>1014</v>
      </c>
      <c r="H430">
        <v>123</v>
      </c>
      <c r="I430" t="s">
        <v>236</v>
      </c>
      <c r="J430" t="s">
        <v>237</v>
      </c>
      <c r="K430" s="59">
        <v>0</v>
      </c>
      <c r="L430" s="59">
        <v>0</v>
      </c>
      <c r="M430" s="59">
        <v>0</v>
      </c>
      <c r="N430" s="59">
        <v>0</v>
      </c>
      <c r="O430" s="59">
        <v>0</v>
      </c>
      <c r="P430" s="59">
        <v>0</v>
      </c>
      <c r="Q430">
        <v>0</v>
      </c>
      <c r="R430">
        <v>0</v>
      </c>
    </row>
    <row r="431" spans="1:18">
      <c r="A431">
        <v>1733</v>
      </c>
      <c r="B431" t="s">
        <v>1012</v>
      </c>
      <c r="C431">
        <v>14885</v>
      </c>
      <c r="D431" t="s">
        <v>881</v>
      </c>
      <c r="E431">
        <v>435</v>
      </c>
      <c r="F431" t="s">
        <v>1013</v>
      </c>
      <c r="G431" t="s">
        <v>1014</v>
      </c>
      <c r="H431">
        <v>123</v>
      </c>
      <c r="I431" t="s">
        <v>236</v>
      </c>
      <c r="J431" t="s">
        <v>237</v>
      </c>
      <c r="K431" s="59">
        <v>0</v>
      </c>
      <c r="L431" s="59">
        <v>0</v>
      </c>
      <c r="M431" s="59">
        <v>0</v>
      </c>
      <c r="N431" s="59">
        <v>0</v>
      </c>
      <c r="O431" s="59">
        <v>0</v>
      </c>
      <c r="P431" s="59">
        <v>0</v>
      </c>
      <c r="Q431">
        <v>0</v>
      </c>
      <c r="R431">
        <v>0</v>
      </c>
    </row>
    <row r="432" spans="1:18">
      <c r="A432">
        <v>1734</v>
      </c>
      <c r="B432" t="s">
        <v>1012</v>
      </c>
      <c r="C432">
        <v>14886</v>
      </c>
      <c r="D432" t="s">
        <v>891</v>
      </c>
      <c r="E432">
        <v>435</v>
      </c>
      <c r="F432" t="s">
        <v>1013</v>
      </c>
      <c r="G432" t="s">
        <v>1014</v>
      </c>
      <c r="H432">
        <v>123</v>
      </c>
      <c r="I432" t="s">
        <v>236</v>
      </c>
      <c r="J432" t="s">
        <v>237</v>
      </c>
      <c r="K432" s="59">
        <v>0</v>
      </c>
      <c r="L432" s="59">
        <v>0</v>
      </c>
      <c r="M432" s="59">
        <v>0</v>
      </c>
      <c r="N432" s="59">
        <v>0</v>
      </c>
      <c r="O432" s="59">
        <v>0</v>
      </c>
      <c r="P432" s="59">
        <v>0</v>
      </c>
      <c r="Q432">
        <v>0</v>
      </c>
      <c r="R432">
        <v>0</v>
      </c>
    </row>
    <row r="433" spans="1:18">
      <c r="A433">
        <v>1735</v>
      </c>
      <c r="B433" t="s">
        <v>1012</v>
      </c>
      <c r="C433">
        <v>14887</v>
      </c>
      <c r="D433" t="s">
        <v>886</v>
      </c>
      <c r="E433">
        <v>435</v>
      </c>
      <c r="F433" t="s">
        <v>1013</v>
      </c>
      <c r="G433" t="s">
        <v>1014</v>
      </c>
      <c r="H433">
        <v>123</v>
      </c>
      <c r="I433" t="s">
        <v>236</v>
      </c>
      <c r="J433" t="s">
        <v>237</v>
      </c>
      <c r="K433" s="59">
        <v>0</v>
      </c>
      <c r="L433" s="59">
        <v>0</v>
      </c>
      <c r="M433" s="59">
        <v>0</v>
      </c>
      <c r="N433" s="59">
        <v>0</v>
      </c>
      <c r="O433" s="59">
        <v>0</v>
      </c>
      <c r="P433" s="59">
        <v>0</v>
      </c>
      <c r="Q433">
        <v>0</v>
      </c>
      <c r="R433">
        <v>0</v>
      </c>
    </row>
    <row r="434" spans="1:18">
      <c r="A434">
        <v>1736</v>
      </c>
      <c r="B434" t="s">
        <v>1012</v>
      </c>
      <c r="C434">
        <v>14888</v>
      </c>
      <c r="D434" t="s">
        <v>892</v>
      </c>
      <c r="E434">
        <v>435</v>
      </c>
      <c r="F434" t="s">
        <v>1013</v>
      </c>
      <c r="G434" t="s">
        <v>1014</v>
      </c>
      <c r="H434">
        <v>123</v>
      </c>
      <c r="I434" t="s">
        <v>236</v>
      </c>
      <c r="J434" t="s">
        <v>237</v>
      </c>
      <c r="K434" s="59">
        <v>0</v>
      </c>
      <c r="L434" s="59">
        <v>0</v>
      </c>
      <c r="M434" s="59">
        <v>0</v>
      </c>
      <c r="N434" s="59">
        <v>0</v>
      </c>
      <c r="O434" s="59">
        <v>0</v>
      </c>
      <c r="P434" s="59">
        <v>0</v>
      </c>
      <c r="Q434">
        <v>0</v>
      </c>
      <c r="R434">
        <v>0</v>
      </c>
    </row>
    <row r="435" spans="1:18">
      <c r="A435">
        <v>1737</v>
      </c>
      <c r="B435" t="s">
        <v>1012</v>
      </c>
      <c r="C435">
        <v>14889</v>
      </c>
      <c r="D435" t="s">
        <v>894</v>
      </c>
      <c r="E435">
        <v>435</v>
      </c>
      <c r="F435" t="s">
        <v>1013</v>
      </c>
      <c r="G435" t="s">
        <v>1014</v>
      </c>
      <c r="H435">
        <v>123</v>
      </c>
      <c r="I435" t="s">
        <v>236</v>
      </c>
      <c r="J435" t="s">
        <v>237</v>
      </c>
      <c r="K435" s="59">
        <v>0</v>
      </c>
      <c r="L435" s="59">
        <v>0</v>
      </c>
      <c r="M435" s="59">
        <v>0</v>
      </c>
      <c r="N435" s="59">
        <v>0</v>
      </c>
      <c r="O435" s="59">
        <v>0</v>
      </c>
      <c r="P435" s="59">
        <v>0</v>
      </c>
      <c r="Q435">
        <v>0</v>
      </c>
      <c r="R435">
        <v>0</v>
      </c>
    </row>
    <row r="436" spans="1:18">
      <c r="A436">
        <v>1738</v>
      </c>
      <c r="B436" t="s">
        <v>1012</v>
      </c>
      <c r="C436">
        <v>14890</v>
      </c>
      <c r="D436" t="s">
        <v>895</v>
      </c>
      <c r="E436">
        <v>435</v>
      </c>
      <c r="F436" t="s">
        <v>1013</v>
      </c>
      <c r="G436" t="s">
        <v>1014</v>
      </c>
      <c r="H436">
        <v>123</v>
      </c>
      <c r="I436" t="s">
        <v>236</v>
      </c>
      <c r="J436" t="s">
        <v>237</v>
      </c>
      <c r="K436" s="59">
        <v>0</v>
      </c>
      <c r="L436" s="59">
        <v>0</v>
      </c>
      <c r="M436" s="59">
        <v>0</v>
      </c>
      <c r="N436" s="59">
        <v>0</v>
      </c>
      <c r="O436" s="59">
        <v>0</v>
      </c>
      <c r="P436" s="59">
        <v>0</v>
      </c>
      <c r="Q436">
        <v>0</v>
      </c>
      <c r="R436">
        <v>0</v>
      </c>
    </row>
    <row r="437" spans="1:18">
      <c r="A437">
        <v>1739</v>
      </c>
      <c r="B437" t="s">
        <v>1012</v>
      </c>
      <c r="C437">
        <v>14891</v>
      </c>
      <c r="D437" t="s">
        <v>887</v>
      </c>
      <c r="E437">
        <v>435</v>
      </c>
      <c r="F437" t="s">
        <v>1013</v>
      </c>
      <c r="G437" t="s">
        <v>1014</v>
      </c>
      <c r="H437">
        <v>123</v>
      </c>
      <c r="I437" t="s">
        <v>236</v>
      </c>
      <c r="J437" t="s">
        <v>237</v>
      </c>
      <c r="K437" s="59">
        <v>0</v>
      </c>
      <c r="L437" s="59">
        <v>0</v>
      </c>
      <c r="M437" s="59">
        <v>0</v>
      </c>
      <c r="N437" s="59">
        <v>0</v>
      </c>
      <c r="O437" s="59">
        <v>0</v>
      </c>
      <c r="P437" s="59">
        <v>0</v>
      </c>
      <c r="Q437">
        <v>0</v>
      </c>
      <c r="R437">
        <v>0</v>
      </c>
    </row>
    <row r="438" spans="1:18">
      <c r="A438">
        <v>1740</v>
      </c>
      <c r="B438" t="s">
        <v>1012</v>
      </c>
      <c r="C438">
        <v>14892</v>
      </c>
      <c r="D438" t="s">
        <v>888</v>
      </c>
      <c r="E438">
        <v>435</v>
      </c>
      <c r="F438" t="s">
        <v>1013</v>
      </c>
      <c r="G438" t="s">
        <v>1014</v>
      </c>
      <c r="H438">
        <v>123</v>
      </c>
      <c r="I438" t="s">
        <v>236</v>
      </c>
      <c r="J438" t="s">
        <v>237</v>
      </c>
      <c r="K438" s="59">
        <v>0</v>
      </c>
      <c r="L438" s="59">
        <v>0</v>
      </c>
      <c r="M438" s="59">
        <v>0</v>
      </c>
      <c r="N438" s="59">
        <v>0</v>
      </c>
      <c r="O438" s="59">
        <v>0</v>
      </c>
      <c r="P438" s="59">
        <v>0</v>
      </c>
      <c r="Q438">
        <v>0</v>
      </c>
      <c r="R438">
        <v>0</v>
      </c>
    </row>
    <row r="439" spans="1:18">
      <c r="A439">
        <v>1741</v>
      </c>
      <c r="B439" t="s">
        <v>1012</v>
      </c>
      <c r="C439">
        <v>14893</v>
      </c>
      <c r="D439" t="s">
        <v>893</v>
      </c>
      <c r="E439">
        <v>435</v>
      </c>
      <c r="F439" t="s">
        <v>1013</v>
      </c>
      <c r="G439" t="s">
        <v>1014</v>
      </c>
      <c r="H439">
        <v>123</v>
      </c>
      <c r="I439" t="s">
        <v>236</v>
      </c>
      <c r="J439" t="s">
        <v>237</v>
      </c>
      <c r="K439" s="59">
        <v>0</v>
      </c>
      <c r="L439" s="59">
        <v>0</v>
      </c>
      <c r="M439" s="59">
        <v>0</v>
      </c>
      <c r="N439" s="59">
        <v>0</v>
      </c>
      <c r="O439" s="59">
        <v>0</v>
      </c>
      <c r="P439" s="59">
        <v>0</v>
      </c>
      <c r="Q439">
        <v>0</v>
      </c>
      <c r="R439">
        <v>0</v>
      </c>
    </row>
    <row r="440" spans="1:18">
      <c r="A440">
        <v>1742</v>
      </c>
      <c r="B440" t="s">
        <v>1012</v>
      </c>
      <c r="C440">
        <v>14895</v>
      </c>
      <c r="D440" t="s">
        <v>890</v>
      </c>
      <c r="E440">
        <v>435</v>
      </c>
      <c r="F440" t="s">
        <v>1013</v>
      </c>
      <c r="G440" t="s">
        <v>1014</v>
      </c>
      <c r="H440">
        <v>123</v>
      </c>
      <c r="I440" t="s">
        <v>236</v>
      </c>
      <c r="J440" t="s">
        <v>237</v>
      </c>
      <c r="K440" s="59">
        <v>0</v>
      </c>
      <c r="L440" s="59">
        <v>0</v>
      </c>
      <c r="M440" s="59">
        <v>0</v>
      </c>
      <c r="N440" s="59">
        <v>0</v>
      </c>
      <c r="O440" s="59">
        <v>0</v>
      </c>
      <c r="P440" s="59">
        <v>0</v>
      </c>
      <c r="Q440">
        <v>0</v>
      </c>
      <c r="R440">
        <v>0</v>
      </c>
    </row>
    <row r="441" spans="1:18">
      <c r="A441">
        <v>1743</v>
      </c>
      <c r="B441" t="s">
        <v>1012</v>
      </c>
      <c r="C441">
        <v>15039</v>
      </c>
      <c r="D441" t="s">
        <v>855</v>
      </c>
      <c r="E441">
        <v>435</v>
      </c>
      <c r="F441" t="s">
        <v>1013</v>
      </c>
      <c r="G441" t="s">
        <v>1014</v>
      </c>
      <c r="H441">
        <v>123</v>
      </c>
      <c r="I441" t="s">
        <v>236</v>
      </c>
      <c r="J441" t="s">
        <v>237</v>
      </c>
      <c r="K441" s="59">
        <v>0</v>
      </c>
      <c r="L441" s="59">
        <v>0</v>
      </c>
      <c r="M441" s="59">
        <v>0</v>
      </c>
      <c r="N441" s="59">
        <v>0</v>
      </c>
      <c r="O441" s="59">
        <v>0</v>
      </c>
      <c r="P441" s="59">
        <v>0</v>
      </c>
      <c r="Q441">
        <v>0</v>
      </c>
      <c r="R441">
        <v>0</v>
      </c>
    </row>
    <row r="442" spans="1:18">
      <c r="A442">
        <v>1744</v>
      </c>
      <c r="B442" t="s">
        <v>1012</v>
      </c>
      <c r="C442">
        <v>15040</v>
      </c>
      <c r="D442" t="s">
        <v>856</v>
      </c>
      <c r="E442">
        <v>435</v>
      </c>
      <c r="F442" t="s">
        <v>1013</v>
      </c>
      <c r="G442" t="s">
        <v>1014</v>
      </c>
      <c r="H442">
        <v>123</v>
      </c>
      <c r="I442" t="s">
        <v>236</v>
      </c>
      <c r="J442" t="s">
        <v>237</v>
      </c>
      <c r="K442" s="59">
        <v>0</v>
      </c>
      <c r="L442" s="59">
        <v>0</v>
      </c>
      <c r="M442" s="59">
        <v>0</v>
      </c>
      <c r="N442" s="59">
        <v>0</v>
      </c>
      <c r="O442" s="59">
        <v>0</v>
      </c>
      <c r="P442" s="59">
        <v>0</v>
      </c>
      <c r="Q442">
        <v>0</v>
      </c>
      <c r="R442">
        <v>0</v>
      </c>
    </row>
    <row r="443" spans="1:18">
      <c r="A443">
        <v>1745</v>
      </c>
      <c r="B443" t="s">
        <v>1012</v>
      </c>
      <c r="C443">
        <v>15042</v>
      </c>
      <c r="D443" t="s">
        <v>861</v>
      </c>
      <c r="E443">
        <v>435</v>
      </c>
      <c r="F443" t="s">
        <v>1013</v>
      </c>
      <c r="G443" t="s">
        <v>1014</v>
      </c>
      <c r="H443">
        <v>123</v>
      </c>
      <c r="I443" t="s">
        <v>236</v>
      </c>
      <c r="J443" t="s">
        <v>237</v>
      </c>
      <c r="K443" s="59">
        <v>0</v>
      </c>
      <c r="L443" s="59">
        <v>0</v>
      </c>
      <c r="M443" s="59">
        <v>0</v>
      </c>
      <c r="N443" s="59">
        <v>0</v>
      </c>
      <c r="O443" s="59">
        <v>0</v>
      </c>
      <c r="P443" s="59">
        <v>0</v>
      </c>
      <c r="Q443">
        <v>0</v>
      </c>
      <c r="R443">
        <v>0</v>
      </c>
    </row>
    <row r="444" spans="1:18">
      <c r="A444">
        <v>1746</v>
      </c>
      <c r="B444" t="s">
        <v>1012</v>
      </c>
      <c r="C444">
        <v>15043</v>
      </c>
      <c r="D444" t="s">
        <v>889</v>
      </c>
      <c r="E444">
        <v>435</v>
      </c>
      <c r="F444" t="s">
        <v>1013</v>
      </c>
      <c r="G444" t="s">
        <v>1014</v>
      </c>
      <c r="H444">
        <v>123</v>
      </c>
      <c r="I444" t="s">
        <v>236</v>
      </c>
      <c r="J444" t="s">
        <v>237</v>
      </c>
      <c r="K444" s="59">
        <v>0</v>
      </c>
      <c r="L444" s="59">
        <v>0</v>
      </c>
      <c r="M444" s="59">
        <v>0</v>
      </c>
      <c r="N444" s="59">
        <v>0</v>
      </c>
      <c r="O444" s="59">
        <v>0</v>
      </c>
      <c r="P444" s="59">
        <v>0</v>
      </c>
      <c r="Q444">
        <v>0</v>
      </c>
      <c r="R444">
        <v>0</v>
      </c>
    </row>
    <row r="445" spans="1:18">
      <c r="A445">
        <v>1747</v>
      </c>
      <c r="B445" t="s">
        <v>1012</v>
      </c>
      <c r="C445">
        <v>15066</v>
      </c>
      <c r="D445" t="s">
        <v>863</v>
      </c>
      <c r="E445">
        <v>435</v>
      </c>
      <c r="F445" t="s">
        <v>1013</v>
      </c>
      <c r="G445" t="s">
        <v>1014</v>
      </c>
      <c r="H445">
        <v>123</v>
      </c>
      <c r="I445" t="s">
        <v>236</v>
      </c>
      <c r="J445" t="s">
        <v>237</v>
      </c>
      <c r="K445" s="59">
        <v>0</v>
      </c>
      <c r="L445" s="59">
        <v>0</v>
      </c>
      <c r="M445" s="59">
        <v>0</v>
      </c>
      <c r="N445" s="59">
        <v>0</v>
      </c>
      <c r="O445" s="59">
        <v>0</v>
      </c>
      <c r="P445" s="59">
        <v>0</v>
      </c>
      <c r="Q445">
        <v>0</v>
      </c>
      <c r="R445">
        <v>0</v>
      </c>
    </row>
    <row r="446" spans="1:18">
      <c r="A446">
        <v>1748</v>
      </c>
      <c r="B446" t="s">
        <v>1012</v>
      </c>
      <c r="C446">
        <v>15068</v>
      </c>
      <c r="D446" t="s">
        <v>862</v>
      </c>
      <c r="E446">
        <v>435</v>
      </c>
      <c r="F446" t="s">
        <v>1013</v>
      </c>
      <c r="G446" t="s">
        <v>1014</v>
      </c>
      <c r="H446">
        <v>123</v>
      </c>
      <c r="I446" t="s">
        <v>236</v>
      </c>
      <c r="J446" t="s">
        <v>237</v>
      </c>
      <c r="K446" s="59">
        <v>0</v>
      </c>
      <c r="L446" s="59">
        <v>0</v>
      </c>
      <c r="M446" s="59">
        <v>0</v>
      </c>
      <c r="N446" s="59">
        <v>0</v>
      </c>
      <c r="O446" s="59">
        <v>0</v>
      </c>
      <c r="P446" s="59">
        <v>0</v>
      </c>
      <c r="Q446">
        <v>0</v>
      </c>
      <c r="R446">
        <v>0</v>
      </c>
    </row>
    <row r="447" spans="1:18">
      <c r="A447">
        <v>1749</v>
      </c>
      <c r="B447" t="s">
        <v>1012</v>
      </c>
      <c r="C447">
        <v>15107</v>
      </c>
      <c r="D447" t="s">
        <v>919</v>
      </c>
      <c r="E447">
        <v>435</v>
      </c>
      <c r="F447" t="s">
        <v>1013</v>
      </c>
      <c r="G447" t="s">
        <v>1014</v>
      </c>
      <c r="H447">
        <v>123</v>
      </c>
      <c r="I447" t="s">
        <v>236</v>
      </c>
      <c r="J447" t="s">
        <v>237</v>
      </c>
      <c r="K447" s="59">
        <v>0</v>
      </c>
      <c r="L447" s="59">
        <v>0</v>
      </c>
      <c r="M447" s="59">
        <v>0</v>
      </c>
      <c r="N447" s="59">
        <v>0</v>
      </c>
      <c r="O447" s="59">
        <v>0</v>
      </c>
      <c r="P447" s="59">
        <v>0</v>
      </c>
      <c r="Q447">
        <v>0</v>
      </c>
      <c r="R447">
        <v>0</v>
      </c>
    </row>
    <row r="448" spans="1:18">
      <c r="A448">
        <v>1750</v>
      </c>
      <c r="B448" t="s">
        <v>1012</v>
      </c>
      <c r="C448">
        <v>15136</v>
      </c>
      <c r="D448" t="s">
        <v>937</v>
      </c>
      <c r="E448">
        <v>435</v>
      </c>
      <c r="F448" t="s">
        <v>1013</v>
      </c>
      <c r="G448" t="s">
        <v>1014</v>
      </c>
      <c r="H448">
        <v>123</v>
      </c>
      <c r="I448" t="s">
        <v>236</v>
      </c>
      <c r="J448" t="s">
        <v>237</v>
      </c>
      <c r="K448" s="59">
        <v>0</v>
      </c>
      <c r="L448" s="59">
        <v>0</v>
      </c>
      <c r="M448" s="59">
        <v>0</v>
      </c>
      <c r="N448" s="59">
        <v>0</v>
      </c>
      <c r="O448" s="59">
        <v>0</v>
      </c>
      <c r="P448" s="59">
        <v>0</v>
      </c>
      <c r="Q448">
        <v>0</v>
      </c>
      <c r="R448">
        <v>0</v>
      </c>
    </row>
    <row r="449" spans="1:18">
      <c r="A449">
        <v>1751</v>
      </c>
      <c r="B449" t="s">
        <v>1012</v>
      </c>
      <c r="C449">
        <v>15224</v>
      </c>
      <c r="D449" t="s">
        <v>852</v>
      </c>
      <c r="E449">
        <v>435</v>
      </c>
      <c r="F449" t="s">
        <v>1013</v>
      </c>
      <c r="G449" t="s">
        <v>1014</v>
      </c>
      <c r="H449">
        <v>123</v>
      </c>
      <c r="I449" t="s">
        <v>236</v>
      </c>
      <c r="J449" t="s">
        <v>237</v>
      </c>
      <c r="K449" s="59">
        <v>0</v>
      </c>
      <c r="L449" s="59">
        <v>0</v>
      </c>
      <c r="M449" s="59">
        <v>0</v>
      </c>
      <c r="N449" s="59">
        <v>0</v>
      </c>
      <c r="O449" s="59">
        <v>0</v>
      </c>
      <c r="P449" s="59">
        <v>0</v>
      </c>
      <c r="Q449">
        <v>0</v>
      </c>
      <c r="R449">
        <v>0</v>
      </c>
    </row>
    <row r="450" spans="1:18">
      <c r="A450">
        <v>1752</v>
      </c>
      <c r="B450" t="s">
        <v>1012</v>
      </c>
      <c r="C450">
        <v>15227</v>
      </c>
      <c r="D450" t="s">
        <v>902</v>
      </c>
      <c r="E450">
        <v>435</v>
      </c>
      <c r="F450" t="s">
        <v>1013</v>
      </c>
      <c r="G450" t="s">
        <v>1014</v>
      </c>
      <c r="H450">
        <v>123</v>
      </c>
      <c r="I450" t="s">
        <v>236</v>
      </c>
      <c r="J450" t="s">
        <v>237</v>
      </c>
      <c r="K450" s="59">
        <v>0</v>
      </c>
      <c r="L450" s="59">
        <v>0</v>
      </c>
      <c r="M450" s="59">
        <v>0</v>
      </c>
      <c r="N450" s="59">
        <v>0</v>
      </c>
      <c r="O450" s="59">
        <v>0</v>
      </c>
      <c r="P450" s="59">
        <v>0</v>
      </c>
      <c r="Q450">
        <v>0</v>
      </c>
      <c r="R450">
        <v>0</v>
      </c>
    </row>
    <row r="451" spans="1:18">
      <c r="A451">
        <v>1753</v>
      </c>
      <c r="B451" t="s">
        <v>1012</v>
      </c>
      <c r="C451">
        <v>15277</v>
      </c>
      <c r="D451" t="s">
        <v>823</v>
      </c>
      <c r="E451">
        <v>435</v>
      </c>
      <c r="F451" t="s">
        <v>1013</v>
      </c>
      <c r="G451" t="s">
        <v>1014</v>
      </c>
      <c r="H451">
        <v>123</v>
      </c>
      <c r="I451" t="s">
        <v>236</v>
      </c>
      <c r="J451" t="s">
        <v>237</v>
      </c>
      <c r="K451" s="59">
        <v>0</v>
      </c>
      <c r="L451" s="59">
        <v>0</v>
      </c>
      <c r="M451" s="59">
        <v>0</v>
      </c>
      <c r="N451" s="59">
        <v>0</v>
      </c>
      <c r="O451" s="59">
        <v>0</v>
      </c>
      <c r="P451" s="59">
        <v>0</v>
      </c>
      <c r="Q451">
        <v>0</v>
      </c>
      <c r="R451">
        <v>0</v>
      </c>
    </row>
    <row r="452" spans="1:18">
      <c r="A452">
        <v>1754</v>
      </c>
      <c r="B452" t="s">
        <v>1012</v>
      </c>
      <c r="C452">
        <v>15278</v>
      </c>
      <c r="D452" t="s">
        <v>964</v>
      </c>
      <c r="E452">
        <v>435</v>
      </c>
      <c r="F452" t="s">
        <v>1013</v>
      </c>
      <c r="G452" t="s">
        <v>1014</v>
      </c>
      <c r="H452">
        <v>123</v>
      </c>
      <c r="I452" t="s">
        <v>236</v>
      </c>
      <c r="J452" t="s">
        <v>237</v>
      </c>
      <c r="K452" s="59">
        <v>0</v>
      </c>
      <c r="L452" s="59">
        <v>0</v>
      </c>
      <c r="M452" s="59">
        <v>0</v>
      </c>
      <c r="N452" s="59">
        <v>0</v>
      </c>
      <c r="O452" s="59">
        <v>0</v>
      </c>
      <c r="P452" s="59">
        <v>0</v>
      </c>
      <c r="Q452">
        <v>0</v>
      </c>
      <c r="R452">
        <v>0</v>
      </c>
    </row>
    <row r="453" spans="1:18">
      <c r="A453">
        <v>1756</v>
      </c>
      <c r="B453" t="s">
        <v>1012</v>
      </c>
      <c r="C453">
        <v>15696</v>
      </c>
      <c r="D453" t="s">
        <v>969</v>
      </c>
      <c r="E453">
        <v>435</v>
      </c>
      <c r="F453" t="s">
        <v>1013</v>
      </c>
      <c r="G453" t="s">
        <v>1014</v>
      </c>
      <c r="H453">
        <v>123</v>
      </c>
      <c r="I453" t="s">
        <v>236</v>
      </c>
      <c r="J453" t="s">
        <v>237</v>
      </c>
      <c r="K453" s="59">
        <v>0</v>
      </c>
      <c r="L453" s="59">
        <v>0</v>
      </c>
      <c r="M453" s="59">
        <v>0</v>
      </c>
      <c r="N453" s="59">
        <v>0</v>
      </c>
      <c r="O453" s="59">
        <v>0</v>
      </c>
      <c r="P453" s="59">
        <v>0</v>
      </c>
      <c r="Q453">
        <v>0</v>
      </c>
      <c r="R453">
        <v>0</v>
      </c>
    </row>
    <row r="454" spans="1:18">
      <c r="A454">
        <v>1761</v>
      </c>
      <c r="B454" t="s">
        <v>1012</v>
      </c>
      <c r="C454">
        <v>15965</v>
      </c>
      <c r="D454" t="s">
        <v>774</v>
      </c>
      <c r="E454">
        <v>435</v>
      </c>
      <c r="F454" t="s">
        <v>1013</v>
      </c>
      <c r="G454" t="s">
        <v>1014</v>
      </c>
      <c r="H454">
        <v>123</v>
      </c>
      <c r="I454" t="s">
        <v>236</v>
      </c>
      <c r="J454" t="s">
        <v>237</v>
      </c>
      <c r="K454" s="59">
        <v>0</v>
      </c>
      <c r="L454" s="59">
        <v>0</v>
      </c>
      <c r="M454" s="59">
        <v>0</v>
      </c>
      <c r="N454" s="59">
        <v>0</v>
      </c>
      <c r="O454" s="59">
        <v>0</v>
      </c>
      <c r="P454" s="59">
        <v>0</v>
      </c>
      <c r="Q454">
        <v>0</v>
      </c>
      <c r="R454">
        <v>0</v>
      </c>
    </row>
    <row r="455" spans="1:18">
      <c r="A455">
        <v>1763</v>
      </c>
      <c r="B455" t="s">
        <v>1012</v>
      </c>
      <c r="C455">
        <v>15983</v>
      </c>
      <c r="D455" t="s">
        <v>701</v>
      </c>
      <c r="E455">
        <v>435</v>
      </c>
      <c r="F455" t="s">
        <v>1013</v>
      </c>
      <c r="G455" t="s">
        <v>1014</v>
      </c>
      <c r="H455">
        <v>123</v>
      </c>
      <c r="I455" t="s">
        <v>236</v>
      </c>
      <c r="J455" t="s">
        <v>237</v>
      </c>
      <c r="K455" s="59">
        <v>0</v>
      </c>
      <c r="L455" s="59">
        <v>0</v>
      </c>
      <c r="M455" s="59">
        <v>0</v>
      </c>
      <c r="N455" s="59">
        <v>0</v>
      </c>
      <c r="O455" s="59">
        <v>0</v>
      </c>
      <c r="P455" s="59">
        <v>0</v>
      </c>
      <c r="Q455">
        <v>0</v>
      </c>
      <c r="R455">
        <v>0</v>
      </c>
    </row>
    <row r="456" spans="1:18">
      <c r="A456">
        <v>1764</v>
      </c>
      <c r="B456" t="s">
        <v>1012</v>
      </c>
      <c r="C456">
        <v>15984</v>
      </c>
      <c r="D456" t="s">
        <v>859</v>
      </c>
      <c r="E456">
        <v>435</v>
      </c>
      <c r="F456" t="s">
        <v>1013</v>
      </c>
      <c r="G456" t="s">
        <v>1014</v>
      </c>
      <c r="H456">
        <v>123</v>
      </c>
      <c r="I456" t="s">
        <v>236</v>
      </c>
      <c r="J456" t="s">
        <v>237</v>
      </c>
      <c r="K456" s="59">
        <v>0</v>
      </c>
      <c r="L456" s="59">
        <v>0</v>
      </c>
      <c r="M456" s="59">
        <v>0</v>
      </c>
      <c r="N456" s="59">
        <v>0</v>
      </c>
      <c r="O456" s="59">
        <v>0</v>
      </c>
      <c r="P456" s="59">
        <v>0</v>
      </c>
      <c r="Q456">
        <v>0</v>
      </c>
      <c r="R456">
        <v>0</v>
      </c>
    </row>
    <row r="457" spans="1:18">
      <c r="A457">
        <v>1765</v>
      </c>
      <c r="B457" t="s">
        <v>1012</v>
      </c>
      <c r="C457">
        <v>15986</v>
      </c>
      <c r="D457" t="s">
        <v>966</v>
      </c>
      <c r="E457">
        <v>435</v>
      </c>
      <c r="F457" t="s">
        <v>1013</v>
      </c>
      <c r="G457" t="s">
        <v>1014</v>
      </c>
      <c r="H457">
        <v>123</v>
      </c>
      <c r="I457" t="s">
        <v>236</v>
      </c>
      <c r="J457" t="s">
        <v>237</v>
      </c>
      <c r="K457" s="59">
        <v>0</v>
      </c>
      <c r="L457" s="59">
        <v>0</v>
      </c>
      <c r="M457" s="59">
        <v>0</v>
      </c>
      <c r="N457" s="59">
        <v>0</v>
      </c>
      <c r="O457" s="59">
        <v>0</v>
      </c>
      <c r="P457" s="59">
        <v>0</v>
      </c>
      <c r="Q457">
        <v>0</v>
      </c>
      <c r="R457">
        <v>0</v>
      </c>
    </row>
    <row r="458" spans="1:18">
      <c r="A458">
        <v>1766</v>
      </c>
      <c r="B458" t="s">
        <v>1012</v>
      </c>
      <c r="C458">
        <v>15988</v>
      </c>
      <c r="D458" t="s">
        <v>885</v>
      </c>
      <c r="E458">
        <v>435</v>
      </c>
      <c r="F458" t="s">
        <v>1013</v>
      </c>
      <c r="G458" t="s">
        <v>1014</v>
      </c>
      <c r="H458">
        <v>123</v>
      </c>
      <c r="I458" t="s">
        <v>236</v>
      </c>
      <c r="J458" t="s">
        <v>237</v>
      </c>
      <c r="K458" s="59">
        <v>0</v>
      </c>
      <c r="L458" s="59">
        <v>0</v>
      </c>
      <c r="M458" s="59">
        <v>0</v>
      </c>
      <c r="N458" s="59">
        <v>0</v>
      </c>
      <c r="O458" s="59">
        <v>0</v>
      </c>
      <c r="P458" s="59">
        <v>0</v>
      </c>
      <c r="Q458">
        <v>0</v>
      </c>
      <c r="R458">
        <v>0</v>
      </c>
    </row>
    <row r="459" spans="1:18">
      <c r="A459">
        <v>1767</v>
      </c>
      <c r="B459" t="s">
        <v>1012</v>
      </c>
      <c r="C459">
        <v>15989</v>
      </c>
      <c r="D459" t="s">
        <v>965</v>
      </c>
      <c r="E459">
        <v>435</v>
      </c>
      <c r="F459" t="s">
        <v>1013</v>
      </c>
      <c r="G459" t="s">
        <v>1014</v>
      </c>
      <c r="H459">
        <v>123</v>
      </c>
      <c r="I459" t="s">
        <v>236</v>
      </c>
      <c r="J459" t="s">
        <v>237</v>
      </c>
      <c r="K459" s="59">
        <v>0</v>
      </c>
      <c r="L459" s="59">
        <v>0</v>
      </c>
      <c r="M459" s="59">
        <v>0</v>
      </c>
      <c r="N459" s="59">
        <v>0</v>
      </c>
      <c r="O459" s="59">
        <v>0</v>
      </c>
      <c r="P459" s="59">
        <v>0</v>
      </c>
      <c r="Q459">
        <v>0</v>
      </c>
      <c r="R459">
        <v>0</v>
      </c>
    </row>
    <row r="460" spans="1:18">
      <c r="A460">
        <v>1768</v>
      </c>
      <c r="B460" t="s">
        <v>1012</v>
      </c>
      <c r="C460">
        <v>16012</v>
      </c>
      <c r="D460" t="s">
        <v>935</v>
      </c>
      <c r="E460">
        <v>435</v>
      </c>
      <c r="F460" t="s">
        <v>1013</v>
      </c>
      <c r="G460" t="s">
        <v>1014</v>
      </c>
      <c r="H460">
        <v>123</v>
      </c>
      <c r="I460" t="s">
        <v>236</v>
      </c>
      <c r="J460" t="s">
        <v>237</v>
      </c>
      <c r="K460" s="59">
        <v>0</v>
      </c>
      <c r="L460" s="59">
        <v>0</v>
      </c>
      <c r="M460" s="59">
        <v>0</v>
      </c>
      <c r="N460" s="59">
        <v>0</v>
      </c>
      <c r="O460" s="59">
        <v>0</v>
      </c>
      <c r="P460" s="59">
        <v>0</v>
      </c>
      <c r="Q460">
        <v>0</v>
      </c>
      <c r="R460">
        <v>0</v>
      </c>
    </row>
    <row r="461" spans="1:18">
      <c r="A461">
        <v>1769</v>
      </c>
      <c r="B461" t="s">
        <v>1012</v>
      </c>
      <c r="C461">
        <v>16034</v>
      </c>
      <c r="D461" t="s">
        <v>934</v>
      </c>
      <c r="E461">
        <v>435</v>
      </c>
      <c r="F461" t="s">
        <v>1013</v>
      </c>
      <c r="G461" t="s">
        <v>1014</v>
      </c>
      <c r="H461">
        <v>123</v>
      </c>
      <c r="I461" t="s">
        <v>236</v>
      </c>
      <c r="J461" t="s">
        <v>237</v>
      </c>
      <c r="K461" s="59">
        <v>0</v>
      </c>
      <c r="L461" s="59">
        <v>0</v>
      </c>
      <c r="M461" s="59">
        <v>0</v>
      </c>
      <c r="N461" s="59">
        <v>0</v>
      </c>
      <c r="O461" s="59">
        <v>0</v>
      </c>
      <c r="P461" s="59">
        <v>0</v>
      </c>
      <c r="Q461">
        <v>0</v>
      </c>
      <c r="R461">
        <v>0</v>
      </c>
    </row>
    <row r="462" spans="1:18">
      <c r="A462">
        <v>1770</v>
      </c>
      <c r="B462" t="s">
        <v>1012</v>
      </c>
      <c r="C462">
        <v>16073</v>
      </c>
      <c r="D462" t="s">
        <v>857</v>
      </c>
      <c r="E462">
        <v>435</v>
      </c>
      <c r="F462" t="s">
        <v>1013</v>
      </c>
      <c r="G462" t="s">
        <v>1014</v>
      </c>
      <c r="H462">
        <v>123</v>
      </c>
      <c r="I462" t="s">
        <v>236</v>
      </c>
      <c r="J462" t="s">
        <v>237</v>
      </c>
      <c r="K462" s="59">
        <v>0</v>
      </c>
      <c r="L462" s="59">
        <v>0</v>
      </c>
      <c r="M462" s="59">
        <v>0</v>
      </c>
      <c r="N462" s="59">
        <v>0</v>
      </c>
      <c r="O462" s="59">
        <v>0</v>
      </c>
      <c r="P462" s="59">
        <v>0</v>
      </c>
      <c r="Q462">
        <v>0</v>
      </c>
      <c r="R462">
        <v>0</v>
      </c>
    </row>
    <row r="463" spans="1:18">
      <c r="A463">
        <v>1771</v>
      </c>
      <c r="B463" t="s">
        <v>1012</v>
      </c>
      <c r="C463">
        <v>16074</v>
      </c>
      <c r="D463" t="s">
        <v>858</v>
      </c>
      <c r="E463">
        <v>435</v>
      </c>
      <c r="F463" t="s">
        <v>1013</v>
      </c>
      <c r="G463" t="s">
        <v>1014</v>
      </c>
      <c r="H463">
        <v>123</v>
      </c>
      <c r="I463" t="s">
        <v>236</v>
      </c>
      <c r="J463" t="s">
        <v>237</v>
      </c>
      <c r="K463" s="59">
        <v>0</v>
      </c>
      <c r="L463" s="59">
        <v>0</v>
      </c>
      <c r="M463" s="59">
        <v>0</v>
      </c>
      <c r="N463" s="59">
        <v>0</v>
      </c>
      <c r="O463" s="59">
        <v>0</v>
      </c>
      <c r="P463" s="59">
        <v>0</v>
      </c>
      <c r="Q463">
        <v>0</v>
      </c>
      <c r="R463">
        <v>0</v>
      </c>
    </row>
    <row r="464" spans="1:18">
      <c r="A464">
        <v>1772</v>
      </c>
      <c r="B464" t="s">
        <v>1012</v>
      </c>
      <c r="C464">
        <v>16079</v>
      </c>
      <c r="D464" t="s">
        <v>864</v>
      </c>
      <c r="E464">
        <v>435</v>
      </c>
      <c r="F464" t="s">
        <v>1013</v>
      </c>
      <c r="G464" t="s">
        <v>1014</v>
      </c>
      <c r="H464">
        <v>123</v>
      </c>
      <c r="I464" t="s">
        <v>236</v>
      </c>
      <c r="J464" t="s">
        <v>237</v>
      </c>
      <c r="K464" s="59">
        <v>0</v>
      </c>
      <c r="L464" s="59">
        <v>0</v>
      </c>
      <c r="M464" s="59">
        <v>0</v>
      </c>
      <c r="N464" s="59">
        <v>0</v>
      </c>
      <c r="O464" s="59">
        <v>0</v>
      </c>
      <c r="P464" s="59">
        <v>0</v>
      </c>
      <c r="Q464">
        <v>0</v>
      </c>
      <c r="R464">
        <v>0</v>
      </c>
    </row>
    <row r="465" spans="1:19">
      <c r="A465">
        <v>1773</v>
      </c>
      <c r="B465" t="s">
        <v>1012</v>
      </c>
      <c r="C465">
        <v>16080</v>
      </c>
      <c r="D465" t="s">
        <v>860</v>
      </c>
      <c r="E465">
        <v>435</v>
      </c>
      <c r="F465" t="s">
        <v>1013</v>
      </c>
      <c r="G465" t="s">
        <v>1014</v>
      </c>
      <c r="H465">
        <v>123</v>
      </c>
      <c r="I465" t="s">
        <v>236</v>
      </c>
      <c r="J465" t="s">
        <v>237</v>
      </c>
      <c r="K465" s="59">
        <v>0</v>
      </c>
      <c r="L465" s="59">
        <v>0</v>
      </c>
      <c r="M465" s="59">
        <v>0</v>
      </c>
      <c r="N465" s="59">
        <v>0</v>
      </c>
      <c r="O465" s="59">
        <v>0</v>
      </c>
      <c r="P465" s="59">
        <v>0</v>
      </c>
      <c r="Q465">
        <v>0</v>
      </c>
      <c r="R465">
        <v>0</v>
      </c>
    </row>
    <row r="466" spans="1:19">
      <c r="A466">
        <v>1774</v>
      </c>
      <c r="B466" t="s">
        <v>1012</v>
      </c>
      <c r="C466">
        <v>16081</v>
      </c>
      <c r="D466" t="s">
        <v>865</v>
      </c>
      <c r="E466">
        <v>435</v>
      </c>
      <c r="F466" t="s">
        <v>1013</v>
      </c>
      <c r="G466" t="s">
        <v>1014</v>
      </c>
      <c r="H466">
        <v>123</v>
      </c>
      <c r="I466" t="s">
        <v>236</v>
      </c>
      <c r="J466" t="s">
        <v>237</v>
      </c>
      <c r="K466" s="59">
        <v>0</v>
      </c>
      <c r="L466" s="59">
        <v>0</v>
      </c>
      <c r="M466" s="59">
        <v>0</v>
      </c>
      <c r="N466" s="59">
        <v>0</v>
      </c>
      <c r="O466" s="59">
        <v>0</v>
      </c>
      <c r="P466" s="59">
        <v>0</v>
      </c>
      <c r="Q466">
        <v>0</v>
      </c>
      <c r="R466">
        <v>0</v>
      </c>
    </row>
    <row r="467" spans="1:19">
      <c r="A467">
        <v>1776</v>
      </c>
      <c r="B467" t="s">
        <v>1012</v>
      </c>
      <c r="C467">
        <v>16595</v>
      </c>
      <c r="D467" t="s">
        <v>696</v>
      </c>
      <c r="E467">
        <v>435</v>
      </c>
      <c r="F467" t="s">
        <v>1013</v>
      </c>
      <c r="G467" t="s">
        <v>1014</v>
      </c>
      <c r="H467">
        <v>123</v>
      </c>
      <c r="I467" t="s">
        <v>236</v>
      </c>
      <c r="J467" t="s">
        <v>237</v>
      </c>
      <c r="K467" s="59">
        <v>0</v>
      </c>
      <c r="L467" s="59">
        <v>0</v>
      </c>
      <c r="M467" s="59">
        <v>0</v>
      </c>
      <c r="N467" s="59">
        <v>0</v>
      </c>
      <c r="O467" s="59">
        <v>0</v>
      </c>
      <c r="P467" s="59">
        <v>0</v>
      </c>
      <c r="Q467">
        <v>0</v>
      </c>
      <c r="R467">
        <v>0</v>
      </c>
    </row>
    <row r="468" spans="1:19">
      <c r="A468">
        <v>1777</v>
      </c>
      <c r="B468" t="s">
        <v>1012</v>
      </c>
      <c r="C468">
        <v>16603</v>
      </c>
      <c r="D468" t="s">
        <v>959</v>
      </c>
      <c r="E468">
        <v>435</v>
      </c>
      <c r="F468" t="s">
        <v>1013</v>
      </c>
      <c r="G468" t="s">
        <v>1014</v>
      </c>
      <c r="H468">
        <v>123</v>
      </c>
      <c r="I468" t="s">
        <v>236</v>
      </c>
      <c r="J468" t="s">
        <v>237</v>
      </c>
      <c r="K468" s="59">
        <v>0</v>
      </c>
      <c r="L468" s="59">
        <v>0</v>
      </c>
      <c r="M468" s="59">
        <v>0</v>
      </c>
      <c r="N468" s="59">
        <v>0</v>
      </c>
      <c r="O468" s="59">
        <v>0</v>
      </c>
      <c r="P468" s="59">
        <v>0</v>
      </c>
      <c r="Q468">
        <v>0</v>
      </c>
      <c r="R468">
        <v>0</v>
      </c>
    </row>
    <row r="469" spans="1:19">
      <c r="A469">
        <v>1778</v>
      </c>
      <c r="B469" t="s">
        <v>1012</v>
      </c>
      <c r="C469">
        <v>16604</v>
      </c>
      <c r="D469" t="s">
        <v>952</v>
      </c>
      <c r="E469">
        <v>435</v>
      </c>
      <c r="F469" t="s">
        <v>1013</v>
      </c>
      <c r="G469" t="s">
        <v>1014</v>
      </c>
      <c r="H469">
        <v>123</v>
      </c>
      <c r="I469" t="s">
        <v>236</v>
      </c>
      <c r="J469" t="s">
        <v>237</v>
      </c>
      <c r="K469" s="59">
        <v>0</v>
      </c>
      <c r="L469" s="59">
        <v>0</v>
      </c>
      <c r="M469" s="59">
        <v>0</v>
      </c>
      <c r="N469" s="59">
        <v>0</v>
      </c>
      <c r="O469" s="59">
        <v>0</v>
      </c>
      <c r="P469" s="59">
        <v>0</v>
      </c>
      <c r="Q469">
        <v>0</v>
      </c>
      <c r="R469">
        <v>0</v>
      </c>
    </row>
    <row r="470" spans="1:19">
      <c r="A470">
        <v>1780</v>
      </c>
      <c r="B470" t="s">
        <v>1012</v>
      </c>
      <c r="C470">
        <v>17081</v>
      </c>
      <c r="D470" t="s">
        <v>820</v>
      </c>
      <c r="E470">
        <v>435</v>
      </c>
      <c r="F470" t="s">
        <v>1013</v>
      </c>
      <c r="G470" t="s">
        <v>1014</v>
      </c>
      <c r="H470">
        <v>123</v>
      </c>
      <c r="I470" t="s">
        <v>236</v>
      </c>
      <c r="J470" t="s">
        <v>237</v>
      </c>
      <c r="K470" s="59">
        <v>0</v>
      </c>
      <c r="L470" s="59">
        <v>0</v>
      </c>
      <c r="M470" s="59">
        <v>0</v>
      </c>
      <c r="N470" s="59">
        <v>0</v>
      </c>
      <c r="O470" s="59">
        <v>0</v>
      </c>
      <c r="P470" s="59">
        <v>0</v>
      </c>
      <c r="Q470">
        <v>0</v>
      </c>
      <c r="R470">
        <v>0</v>
      </c>
    </row>
    <row r="471" spans="1:19">
      <c r="A471">
        <v>2027</v>
      </c>
      <c r="B471" t="s">
        <v>1032</v>
      </c>
      <c r="C471">
        <v>15042</v>
      </c>
      <c r="D471" t="s">
        <v>861</v>
      </c>
      <c r="E471">
        <v>202</v>
      </c>
      <c r="F471" t="s">
        <v>1033</v>
      </c>
      <c r="G471" t="s">
        <v>1034</v>
      </c>
      <c r="H471">
        <v>123</v>
      </c>
      <c r="I471" t="s">
        <v>236</v>
      </c>
      <c r="J471" t="s">
        <v>237</v>
      </c>
      <c r="K471" s="59">
        <v>300</v>
      </c>
      <c r="L471" s="59">
        <v>300</v>
      </c>
      <c r="M471" s="59">
        <v>0</v>
      </c>
      <c r="N471" s="59">
        <v>0</v>
      </c>
      <c r="O471" s="59">
        <v>0</v>
      </c>
      <c r="P471" s="59">
        <v>0</v>
      </c>
      <c r="Q471">
        <v>0</v>
      </c>
      <c r="R471">
        <v>0</v>
      </c>
    </row>
    <row r="472" spans="1:19">
      <c r="A472">
        <v>2032</v>
      </c>
      <c r="B472" t="s">
        <v>1032</v>
      </c>
      <c r="C472">
        <v>100</v>
      </c>
      <c r="D472" t="s">
        <v>848</v>
      </c>
      <c r="E472">
        <v>202</v>
      </c>
      <c r="F472" t="s">
        <v>1033</v>
      </c>
      <c r="G472" t="s">
        <v>1034</v>
      </c>
      <c r="H472">
        <v>123</v>
      </c>
      <c r="I472" t="s">
        <v>236</v>
      </c>
      <c r="J472" t="s">
        <v>237</v>
      </c>
      <c r="K472" s="59">
        <v>1600</v>
      </c>
      <c r="L472" s="59">
        <v>1600</v>
      </c>
      <c r="M472" s="59">
        <v>0</v>
      </c>
      <c r="N472" s="59">
        <v>0</v>
      </c>
      <c r="O472" s="59">
        <v>0</v>
      </c>
      <c r="P472" s="59">
        <v>0</v>
      </c>
      <c r="Q472">
        <v>0</v>
      </c>
      <c r="R472">
        <v>0</v>
      </c>
    </row>
    <row r="473" spans="1:19">
      <c r="A473">
        <v>2146</v>
      </c>
      <c r="B473" t="s">
        <v>1032</v>
      </c>
      <c r="C473">
        <v>39</v>
      </c>
      <c r="D473" t="s">
        <v>899</v>
      </c>
      <c r="E473">
        <v>202</v>
      </c>
      <c r="F473" t="s">
        <v>1033</v>
      </c>
      <c r="G473" t="s">
        <v>1034</v>
      </c>
      <c r="H473">
        <v>123</v>
      </c>
      <c r="I473" t="s">
        <v>236</v>
      </c>
      <c r="J473" t="s">
        <v>237</v>
      </c>
      <c r="K473" s="59">
        <v>500</v>
      </c>
      <c r="L473" s="59">
        <v>500</v>
      </c>
      <c r="M473" s="59">
        <v>0</v>
      </c>
      <c r="N473" s="59">
        <v>0</v>
      </c>
      <c r="O473" s="59">
        <v>0</v>
      </c>
      <c r="P473" s="59">
        <v>0</v>
      </c>
      <c r="Q473">
        <v>0</v>
      </c>
      <c r="R473">
        <v>0</v>
      </c>
    </row>
    <row r="474" spans="1:19">
      <c r="A474">
        <v>2147</v>
      </c>
      <c r="B474" t="s">
        <v>1197</v>
      </c>
      <c r="C474">
        <v>39</v>
      </c>
      <c r="D474" t="s">
        <v>899</v>
      </c>
      <c r="E474">
        <v>202</v>
      </c>
      <c r="F474" t="s">
        <v>1033</v>
      </c>
      <c r="G474" t="s">
        <v>1034</v>
      </c>
      <c r="H474">
        <v>123</v>
      </c>
      <c r="I474" t="s">
        <v>236</v>
      </c>
      <c r="J474" t="s">
        <v>237</v>
      </c>
      <c r="K474" s="59">
        <v>1000</v>
      </c>
      <c r="L474" s="59">
        <v>1000</v>
      </c>
      <c r="M474" s="59">
        <v>0</v>
      </c>
      <c r="N474" s="59">
        <v>0</v>
      </c>
      <c r="O474" s="59">
        <v>0</v>
      </c>
      <c r="P474" s="59">
        <v>0</v>
      </c>
      <c r="Q474">
        <v>0</v>
      </c>
      <c r="R474">
        <v>0</v>
      </c>
      <c r="S474" t="s">
        <v>1198</v>
      </c>
    </row>
    <row r="475" spans="1:19">
      <c r="A475">
        <v>2160</v>
      </c>
      <c r="B475" t="s">
        <v>1211</v>
      </c>
      <c r="C475">
        <v>161</v>
      </c>
      <c r="D475" t="s">
        <v>967</v>
      </c>
      <c r="E475">
        <v>202</v>
      </c>
      <c r="F475" t="s">
        <v>1033</v>
      </c>
      <c r="G475" t="s">
        <v>1034</v>
      </c>
      <c r="H475">
        <v>123</v>
      </c>
      <c r="I475" t="s">
        <v>236</v>
      </c>
      <c r="J475" t="s">
        <v>237</v>
      </c>
      <c r="K475" s="59">
        <v>1500</v>
      </c>
      <c r="L475" s="59">
        <v>1500</v>
      </c>
      <c r="M475" s="59">
        <v>0</v>
      </c>
      <c r="N475" s="59">
        <v>0</v>
      </c>
      <c r="O475" s="59">
        <v>0</v>
      </c>
      <c r="P475" s="59">
        <v>0</v>
      </c>
      <c r="Q475">
        <v>0</v>
      </c>
      <c r="R475">
        <v>0</v>
      </c>
    </row>
    <row r="476" spans="1:19">
      <c r="A476">
        <v>2181</v>
      </c>
      <c r="B476" t="s">
        <v>1227</v>
      </c>
      <c r="C476">
        <v>161</v>
      </c>
      <c r="D476" t="s">
        <v>967</v>
      </c>
      <c r="E476">
        <v>206</v>
      </c>
      <c r="F476" t="s">
        <v>1228</v>
      </c>
      <c r="G476" t="s">
        <v>1229</v>
      </c>
      <c r="H476">
        <v>123</v>
      </c>
      <c r="I476" t="s">
        <v>236</v>
      </c>
      <c r="J476" t="s">
        <v>237</v>
      </c>
      <c r="K476" s="59">
        <v>200</v>
      </c>
      <c r="L476" s="59">
        <v>200</v>
      </c>
      <c r="M476" s="59">
        <v>0</v>
      </c>
      <c r="N476" s="59">
        <v>0</v>
      </c>
      <c r="O476" s="59">
        <v>0</v>
      </c>
      <c r="P476" s="59">
        <v>0</v>
      </c>
      <c r="Q476">
        <v>0</v>
      </c>
      <c r="R476">
        <v>0</v>
      </c>
    </row>
    <row r="477" spans="1:19">
      <c r="A477">
        <v>2219</v>
      </c>
      <c r="B477" t="s">
        <v>1265</v>
      </c>
      <c r="C477">
        <v>343</v>
      </c>
      <c r="D477" t="s">
        <v>673</v>
      </c>
      <c r="E477">
        <v>202</v>
      </c>
      <c r="F477" t="s">
        <v>1033</v>
      </c>
      <c r="G477" t="s">
        <v>1034</v>
      </c>
      <c r="H477">
        <v>123</v>
      </c>
      <c r="I477" t="s">
        <v>236</v>
      </c>
      <c r="J477" t="s">
        <v>237</v>
      </c>
      <c r="K477" s="59">
        <v>0</v>
      </c>
      <c r="L477" s="59">
        <v>0</v>
      </c>
      <c r="M477" s="59">
        <v>0</v>
      </c>
      <c r="N477" s="59">
        <v>0</v>
      </c>
      <c r="O477" s="59">
        <v>0</v>
      </c>
      <c r="P477" s="59">
        <v>0</v>
      </c>
      <c r="Q477">
        <v>0</v>
      </c>
      <c r="R477">
        <v>0</v>
      </c>
    </row>
    <row r="478" spans="1:19">
      <c r="A478">
        <v>2533</v>
      </c>
      <c r="B478" t="s">
        <v>1495</v>
      </c>
      <c r="C478">
        <v>255</v>
      </c>
      <c r="D478" t="s">
        <v>901</v>
      </c>
      <c r="E478">
        <v>202</v>
      </c>
      <c r="F478" t="s">
        <v>1033</v>
      </c>
      <c r="G478" t="s">
        <v>1034</v>
      </c>
      <c r="H478">
        <v>123</v>
      </c>
      <c r="I478" t="s">
        <v>236</v>
      </c>
      <c r="J478" t="s">
        <v>237</v>
      </c>
      <c r="K478" s="59">
        <v>500</v>
      </c>
      <c r="L478" s="59">
        <v>500</v>
      </c>
      <c r="M478" s="59">
        <v>0</v>
      </c>
      <c r="N478" s="59">
        <v>0</v>
      </c>
      <c r="O478" s="59">
        <v>0</v>
      </c>
      <c r="P478" s="59">
        <v>0</v>
      </c>
      <c r="Q478">
        <v>0</v>
      </c>
      <c r="R478">
        <v>0</v>
      </c>
    </row>
    <row r="479" spans="1:19">
      <c r="A479">
        <v>2534</v>
      </c>
      <c r="B479" t="s">
        <v>1496</v>
      </c>
      <c r="C479">
        <v>255</v>
      </c>
      <c r="D479" t="s">
        <v>901</v>
      </c>
      <c r="E479">
        <v>206</v>
      </c>
      <c r="F479" t="s">
        <v>1228</v>
      </c>
      <c r="G479" t="s">
        <v>1229</v>
      </c>
      <c r="H479">
        <v>123</v>
      </c>
      <c r="I479" t="s">
        <v>236</v>
      </c>
      <c r="J479" t="s">
        <v>237</v>
      </c>
      <c r="K479" s="59">
        <v>300</v>
      </c>
      <c r="L479" s="59">
        <v>300</v>
      </c>
      <c r="M479" s="59">
        <v>0</v>
      </c>
      <c r="N479" s="59">
        <v>0</v>
      </c>
      <c r="O479" s="59">
        <v>0</v>
      </c>
      <c r="P479" s="59">
        <v>0</v>
      </c>
      <c r="Q479">
        <v>0</v>
      </c>
      <c r="R479">
        <v>0</v>
      </c>
    </row>
    <row r="480" spans="1:19">
      <c r="A480">
        <v>2576</v>
      </c>
      <c r="B480" t="s">
        <v>1553</v>
      </c>
      <c r="C480">
        <v>5361</v>
      </c>
      <c r="D480" t="s">
        <v>911</v>
      </c>
      <c r="E480">
        <v>202</v>
      </c>
      <c r="F480" t="s">
        <v>1033</v>
      </c>
      <c r="G480" t="s">
        <v>1034</v>
      </c>
      <c r="H480">
        <v>123</v>
      </c>
      <c r="I480" t="s">
        <v>236</v>
      </c>
      <c r="J480" t="s">
        <v>237</v>
      </c>
      <c r="K480" s="59">
        <v>0</v>
      </c>
      <c r="L480" s="59">
        <v>0</v>
      </c>
      <c r="M480" s="59">
        <v>0</v>
      </c>
      <c r="N480" s="59">
        <v>0</v>
      </c>
      <c r="O480" s="59">
        <v>0</v>
      </c>
      <c r="P480" s="59">
        <v>0</v>
      </c>
      <c r="Q480">
        <v>0</v>
      </c>
      <c r="R480">
        <v>0</v>
      </c>
    </row>
    <row r="481" spans="1:19">
      <c r="A481">
        <v>2632</v>
      </c>
      <c r="B481" t="s">
        <v>1590</v>
      </c>
      <c r="C481">
        <v>6015</v>
      </c>
      <c r="D481" t="s">
        <v>900</v>
      </c>
      <c r="E481">
        <v>202</v>
      </c>
      <c r="F481" t="s">
        <v>1033</v>
      </c>
      <c r="G481" t="s">
        <v>1034</v>
      </c>
      <c r="H481">
        <v>123</v>
      </c>
      <c r="I481" t="s">
        <v>236</v>
      </c>
      <c r="J481" t="s">
        <v>237</v>
      </c>
      <c r="K481" s="59">
        <v>0</v>
      </c>
      <c r="L481" s="59">
        <v>0</v>
      </c>
      <c r="M481" s="59">
        <v>0</v>
      </c>
      <c r="N481" s="59">
        <v>0</v>
      </c>
      <c r="O481" s="59">
        <v>0</v>
      </c>
      <c r="P481" s="59">
        <v>0</v>
      </c>
      <c r="Q481">
        <v>0</v>
      </c>
      <c r="R481">
        <v>0</v>
      </c>
    </row>
    <row r="482" spans="1:19">
      <c r="A482">
        <v>2683</v>
      </c>
      <c r="B482" t="s">
        <v>1609</v>
      </c>
      <c r="C482">
        <v>40</v>
      </c>
      <c r="D482" t="s">
        <v>397</v>
      </c>
      <c r="E482">
        <v>424</v>
      </c>
      <c r="F482" t="s">
        <v>1610</v>
      </c>
      <c r="G482" t="s">
        <v>1611</v>
      </c>
      <c r="H482">
        <v>123</v>
      </c>
      <c r="I482" t="s">
        <v>236</v>
      </c>
      <c r="J482" t="s">
        <v>237</v>
      </c>
      <c r="K482" s="59">
        <v>1900</v>
      </c>
      <c r="L482" s="59">
        <v>1900</v>
      </c>
      <c r="M482" s="59">
        <v>0</v>
      </c>
      <c r="N482" s="59">
        <v>0</v>
      </c>
      <c r="O482" s="59">
        <v>0</v>
      </c>
      <c r="P482" s="59">
        <v>0</v>
      </c>
      <c r="Q482">
        <v>0</v>
      </c>
      <c r="R482">
        <v>0</v>
      </c>
      <c r="S482" t="s">
        <v>1612</v>
      </c>
    </row>
    <row r="483" spans="1:19">
      <c r="A483">
        <v>2684</v>
      </c>
      <c r="B483" t="s">
        <v>1613</v>
      </c>
      <c r="C483">
        <v>40</v>
      </c>
      <c r="D483" t="s">
        <v>397</v>
      </c>
      <c r="E483">
        <v>454</v>
      </c>
      <c r="F483" t="s">
        <v>1614</v>
      </c>
      <c r="G483" t="s">
        <v>1615</v>
      </c>
      <c r="H483">
        <v>123</v>
      </c>
      <c r="I483" t="s">
        <v>236</v>
      </c>
      <c r="J483" t="s">
        <v>237</v>
      </c>
      <c r="K483" s="59">
        <v>1950</v>
      </c>
      <c r="L483" s="59">
        <v>1950</v>
      </c>
      <c r="M483" s="59">
        <v>0</v>
      </c>
      <c r="N483" s="59">
        <v>0</v>
      </c>
      <c r="O483" s="59">
        <v>0</v>
      </c>
      <c r="P483" s="59">
        <v>0</v>
      </c>
      <c r="Q483">
        <v>0</v>
      </c>
      <c r="R483">
        <v>0</v>
      </c>
      <c r="S483" t="s">
        <v>1616</v>
      </c>
    </row>
    <row r="484" spans="1:19">
      <c r="A484">
        <v>2685</v>
      </c>
      <c r="B484" t="s">
        <v>1617</v>
      </c>
      <c r="C484">
        <v>40</v>
      </c>
      <c r="D484" t="s">
        <v>397</v>
      </c>
      <c r="E484">
        <v>444</v>
      </c>
      <c r="F484" t="s">
        <v>1618</v>
      </c>
      <c r="G484" t="s">
        <v>1619</v>
      </c>
      <c r="H484">
        <v>123</v>
      </c>
      <c r="I484" t="s">
        <v>236</v>
      </c>
      <c r="J484" t="s">
        <v>237</v>
      </c>
      <c r="K484" s="59">
        <v>28200</v>
      </c>
      <c r="L484" s="59">
        <v>28200</v>
      </c>
      <c r="M484" s="59">
        <v>0</v>
      </c>
      <c r="N484" s="59">
        <v>0</v>
      </c>
      <c r="O484" s="59">
        <v>0</v>
      </c>
      <c r="P484" s="59">
        <v>0</v>
      </c>
      <c r="Q484">
        <v>0</v>
      </c>
      <c r="R484">
        <v>0</v>
      </c>
      <c r="S484" t="s">
        <v>1620</v>
      </c>
    </row>
    <row r="485" spans="1:19">
      <c r="A485">
        <v>2731</v>
      </c>
      <c r="B485" t="s">
        <v>1660</v>
      </c>
      <c r="C485">
        <v>8638</v>
      </c>
      <c r="D485" t="s">
        <v>550</v>
      </c>
      <c r="E485">
        <v>202</v>
      </c>
      <c r="F485" t="s">
        <v>1033</v>
      </c>
      <c r="G485" t="s">
        <v>1034</v>
      </c>
      <c r="H485">
        <v>123</v>
      </c>
      <c r="I485" t="s">
        <v>236</v>
      </c>
      <c r="J485" t="s">
        <v>237</v>
      </c>
      <c r="K485" s="59">
        <v>1500</v>
      </c>
      <c r="L485" s="59">
        <v>1500</v>
      </c>
      <c r="M485" s="59">
        <v>0</v>
      </c>
      <c r="N485" s="59">
        <v>0</v>
      </c>
      <c r="O485" s="59">
        <v>0</v>
      </c>
      <c r="P485" s="59">
        <v>0</v>
      </c>
      <c r="Q485">
        <v>0</v>
      </c>
      <c r="R485">
        <v>0</v>
      </c>
    </row>
    <row r="486" spans="1:19">
      <c r="A486">
        <v>2840</v>
      </c>
      <c r="B486" t="s">
        <v>1692</v>
      </c>
      <c r="C486">
        <v>165</v>
      </c>
      <c r="D486" t="s">
        <v>2627</v>
      </c>
      <c r="E486">
        <v>202</v>
      </c>
      <c r="F486" t="s">
        <v>1033</v>
      </c>
      <c r="G486" t="s">
        <v>1034</v>
      </c>
      <c r="H486">
        <v>123</v>
      </c>
      <c r="I486" t="s">
        <v>236</v>
      </c>
      <c r="J486" t="s">
        <v>237</v>
      </c>
      <c r="K486" s="59">
        <v>1000</v>
      </c>
      <c r="L486" s="59">
        <v>1000</v>
      </c>
      <c r="M486" s="59">
        <v>0</v>
      </c>
      <c r="N486" s="59">
        <v>0</v>
      </c>
      <c r="O486" s="59">
        <v>0</v>
      </c>
      <c r="P486" s="59">
        <v>0</v>
      </c>
      <c r="Q486">
        <v>0</v>
      </c>
      <c r="R486">
        <v>0</v>
      </c>
    </row>
    <row r="487" spans="1:19">
      <c r="A487">
        <v>2895</v>
      </c>
      <c r="B487" t="s">
        <v>1193</v>
      </c>
      <c r="C487">
        <v>189</v>
      </c>
      <c r="D487" t="s">
        <v>896</v>
      </c>
      <c r="E487">
        <v>228</v>
      </c>
      <c r="F487" t="s">
        <v>1194</v>
      </c>
      <c r="G487" t="s">
        <v>1195</v>
      </c>
      <c r="H487">
        <v>123</v>
      </c>
      <c r="I487" t="s">
        <v>236</v>
      </c>
      <c r="J487" t="s">
        <v>237</v>
      </c>
      <c r="K487" s="59">
        <v>25000</v>
      </c>
      <c r="L487" s="59">
        <v>25000</v>
      </c>
      <c r="M487" s="59">
        <v>400</v>
      </c>
      <c r="N487" s="59">
        <v>0</v>
      </c>
      <c r="O487" s="59">
        <v>0</v>
      </c>
      <c r="P487" s="59">
        <v>2400</v>
      </c>
      <c r="Q487">
        <v>0</v>
      </c>
      <c r="R487">
        <v>0</v>
      </c>
      <c r="S487" t="s">
        <v>1722</v>
      </c>
    </row>
    <row r="488" spans="1:19">
      <c r="A488">
        <v>2897</v>
      </c>
      <c r="B488" t="s">
        <v>1032</v>
      </c>
      <c r="C488">
        <v>189</v>
      </c>
      <c r="D488" t="s">
        <v>896</v>
      </c>
      <c r="E488">
        <v>202</v>
      </c>
      <c r="F488" t="s">
        <v>1033</v>
      </c>
      <c r="G488" t="s">
        <v>1034</v>
      </c>
      <c r="H488">
        <v>123</v>
      </c>
      <c r="I488" t="s">
        <v>236</v>
      </c>
      <c r="J488" t="s">
        <v>237</v>
      </c>
      <c r="K488" s="59">
        <v>3500</v>
      </c>
      <c r="L488" s="59">
        <v>3500</v>
      </c>
      <c r="M488" s="59">
        <v>0</v>
      </c>
      <c r="N488" s="59">
        <v>0</v>
      </c>
      <c r="O488" s="59">
        <v>0</v>
      </c>
      <c r="P488" s="59">
        <v>0</v>
      </c>
      <c r="Q488">
        <v>0</v>
      </c>
      <c r="R488">
        <v>0</v>
      </c>
    </row>
    <row r="489" spans="1:19">
      <c r="A489">
        <v>2898</v>
      </c>
      <c r="B489" t="s">
        <v>1724</v>
      </c>
      <c r="C489">
        <v>189</v>
      </c>
      <c r="D489" t="s">
        <v>896</v>
      </c>
      <c r="E489">
        <v>206</v>
      </c>
      <c r="F489" t="s">
        <v>1228</v>
      </c>
      <c r="G489" t="s">
        <v>1229</v>
      </c>
      <c r="H489">
        <v>123</v>
      </c>
      <c r="I489" t="s">
        <v>236</v>
      </c>
      <c r="J489" t="s">
        <v>237</v>
      </c>
      <c r="K489" s="59">
        <v>350</v>
      </c>
      <c r="L489" s="59">
        <v>350</v>
      </c>
      <c r="M489" s="59">
        <v>0</v>
      </c>
      <c r="N489" s="59">
        <v>35.06</v>
      </c>
      <c r="O489" s="59">
        <v>0</v>
      </c>
      <c r="P489" s="59">
        <v>0</v>
      </c>
      <c r="Q489">
        <v>0</v>
      </c>
      <c r="R489">
        <v>0</v>
      </c>
    </row>
    <row r="490" spans="1:19">
      <c r="A490">
        <v>3029</v>
      </c>
      <c r="B490" t="s">
        <v>1761</v>
      </c>
      <c r="C490">
        <v>11737</v>
      </c>
      <c r="D490" t="s">
        <v>771</v>
      </c>
      <c r="E490">
        <v>202</v>
      </c>
      <c r="F490" t="s">
        <v>1033</v>
      </c>
      <c r="G490" t="s">
        <v>1034</v>
      </c>
      <c r="H490">
        <v>123</v>
      </c>
      <c r="I490" t="s">
        <v>236</v>
      </c>
      <c r="J490" t="s">
        <v>237</v>
      </c>
      <c r="K490" s="59">
        <v>0</v>
      </c>
      <c r="L490" s="59">
        <v>0</v>
      </c>
      <c r="M490" s="59">
        <v>0</v>
      </c>
      <c r="N490" s="59">
        <v>0</v>
      </c>
      <c r="O490" s="59">
        <v>0</v>
      </c>
      <c r="P490" s="59">
        <v>0</v>
      </c>
      <c r="Q490">
        <v>0</v>
      </c>
      <c r="R490">
        <v>0</v>
      </c>
      <c r="S490" t="s">
        <v>1762</v>
      </c>
    </row>
    <row r="491" spans="1:19">
      <c r="A491">
        <v>3040</v>
      </c>
      <c r="B491" t="s">
        <v>1765</v>
      </c>
      <c r="C491">
        <v>11738</v>
      </c>
      <c r="D491" t="s">
        <v>772</v>
      </c>
      <c r="E491">
        <v>228</v>
      </c>
      <c r="F491" t="s">
        <v>1194</v>
      </c>
      <c r="G491" t="s">
        <v>1195</v>
      </c>
      <c r="H491">
        <v>123</v>
      </c>
      <c r="I491" t="s">
        <v>236</v>
      </c>
      <c r="J491" t="s">
        <v>237</v>
      </c>
      <c r="K491" s="59">
        <v>0</v>
      </c>
      <c r="L491" s="59">
        <v>0</v>
      </c>
      <c r="M491" s="59">
        <v>0</v>
      </c>
      <c r="N491" s="59">
        <v>0</v>
      </c>
      <c r="O491" s="59">
        <v>0</v>
      </c>
      <c r="P491" s="59">
        <v>0</v>
      </c>
      <c r="Q491">
        <v>0</v>
      </c>
      <c r="R491">
        <v>0</v>
      </c>
    </row>
    <row r="492" spans="1:19">
      <c r="A492">
        <v>3053</v>
      </c>
      <c r="B492" t="s">
        <v>1032</v>
      </c>
      <c r="C492">
        <v>89</v>
      </c>
      <c r="D492" t="s">
        <v>847</v>
      </c>
      <c r="E492">
        <v>202</v>
      </c>
      <c r="F492" t="s">
        <v>1033</v>
      </c>
      <c r="G492" t="s">
        <v>1034</v>
      </c>
      <c r="H492">
        <v>123</v>
      </c>
      <c r="I492" t="s">
        <v>236</v>
      </c>
      <c r="J492" t="s">
        <v>237</v>
      </c>
      <c r="K492" s="59">
        <v>200</v>
      </c>
      <c r="L492" s="59">
        <v>200</v>
      </c>
      <c r="M492" s="59">
        <v>0</v>
      </c>
      <c r="N492" s="59">
        <v>0</v>
      </c>
      <c r="O492" s="59">
        <v>0</v>
      </c>
      <c r="P492" s="59">
        <v>0</v>
      </c>
      <c r="Q492">
        <v>0</v>
      </c>
      <c r="R492">
        <v>0</v>
      </c>
    </row>
    <row r="493" spans="1:19">
      <c r="A493">
        <v>3055</v>
      </c>
      <c r="B493" t="s">
        <v>1724</v>
      </c>
      <c r="C493">
        <v>89</v>
      </c>
      <c r="D493" t="s">
        <v>847</v>
      </c>
      <c r="E493">
        <v>206</v>
      </c>
      <c r="F493" t="s">
        <v>1228</v>
      </c>
      <c r="G493" t="s">
        <v>1229</v>
      </c>
      <c r="H493">
        <v>123</v>
      </c>
      <c r="I493" t="s">
        <v>236</v>
      </c>
      <c r="J493" t="s">
        <v>237</v>
      </c>
      <c r="K493" s="59">
        <v>100</v>
      </c>
      <c r="L493" s="59">
        <v>100</v>
      </c>
      <c r="M493" s="59">
        <v>0</v>
      </c>
      <c r="N493" s="59">
        <v>0</v>
      </c>
      <c r="O493" s="59">
        <v>0</v>
      </c>
      <c r="P493" s="59">
        <v>0</v>
      </c>
      <c r="Q493">
        <v>0</v>
      </c>
      <c r="R493">
        <v>0</v>
      </c>
    </row>
    <row r="494" spans="1:19">
      <c r="A494">
        <v>3079</v>
      </c>
      <c r="B494" t="s">
        <v>1032</v>
      </c>
      <c r="C494">
        <v>57</v>
      </c>
      <c r="D494" t="s">
        <v>840</v>
      </c>
      <c r="E494">
        <v>202</v>
      </c>
      <c r="F494" t="s">
        <v>1033</v>
      </c>
      <c r="G494" t="s">
        <v>1034</v>
      </c>
      <c r="H494">
        <v>123</v>
      </c>
      <c r="I494" t="s">
        <v>236</v>
      </c>
      <c r="J494" t="s">
        <v>237</v>
      </c>
      <c r="K494" s="59">
        <v>100</v>
      </c>
      <c r="L494" s="59">
        <v>100</v>
      </c>
      <c r="M494" s="59">
        <v>0</v>
      </c>
      <c r="N494" s="59">
        <v>0</v>
      </c>
      <c r="O494" s="59">
        <v>0</v>
      </c>
      <c r="P494" s="59">
        <v>0</v>
      </c>
      <c r="Q494">
        <v>0</v>
      </c>
      <c r="R494">
        <v>0</v>
      </c>
    </row>
    <row r="495" spans="1:19">
      <c r="A495">
        <v>3333</v>
      </c>
      <c r="B495" t="s">
        <v>1590</v>
      </c>
      <c r="C495">
        <v>11736</v>
      </c>
      <c r="D495" t="s">
        <v>770</v>
      </c>
      <c r="E495">
        <v>202</v>
      </c>
      <c r="F495" t="s">
        <v>1033</v>
      </c>
      <c r="G495" t="s">
        <v>1034</v>
      </c>
      <c r="H495">
        <v>123</v>
      </c>
      <c r="I495" t="s">
        <v>236</v>
      </c>
      <c r="J495" t="s">
        <v>237</v>
      </c>
      <c r="K495" s="59">
        <v>631.65</v>
      </c>
      <c r="L495" s="59">
        <v>631.65</v>
      </c>
      <c r="M495" s="59">
        <v>100.14</v>
      </c>
      <c r="N495" s="59">
        <v>0</v>
      </c>
      <c r="O495" s="59">
        <v>531.51</v>
      </c>
      <c r="P495" s="59">
        <v>0</v>
      </c>
      <c r="Q495">
        <v>0</v>
      </c>
      <c r="R495">
        <v>0</v>
      </c>
    </row>
    <row r="496" spans="1:19">
      <c r="A496">
        <v>3355</v>
      </c>
      <c r="B496" t="s">
        <v>237</v>
      </c>
      <c r="C496">
        <v>288</v>
      </c>
      <c r="D496" t="s">
        <v>883</v>
      </c>
      <c r="E496">
        <v>202</v>
      </c>
      <c r="F496" t="s">
        <v>1033</v>
      </c>
      <c r="G496" t="s">
        <v>1034</v>
      </c>
      <c r="H496">
        <v>123</v>
      </c>
      <c r="I496" t="s">
        <v>236</v>
      </c>
      <c r="J496" t="s">
        <v>237</v>
      </c>
      <c r="K496" s="59">
        <v>10000</v>
      </c>
      <c r="L496" s="59">
        <v>10000</v>
      </c>
      <c r="M496" s="59">
        <v>0</v>
      </c>
      <c r="N496" s="59">
        <v>0</v>
      </c>
      <c r="O496" s="59">
        <v>0</v>
      </c>
      <c r="P496" s="59">
        <v>0</v>
      </c>
      <c r="Q496">
        <v>0</v>
      </c>
      <c r="R496">
        <v>0</v>
      </c>
    </row>
    <row r="497" spans="1:19">
      <c r="A497">
        <v>3403</v>
      </c>
      <c r="B497" t="s">
        <v>1812</v>
      </c>
      <c r="C497">
        <v>11859</v>
      </c>
      <c r="D497" t="s">
        <v>835</v>
      </c>
      <c r="E497">
        <v>202</v>
      </c>
      <c r="F497" t="s">
        <v>1033</v>
      </c>
      <c r="G497" t="s">
        <v>1034</v>
      </c>
      <c r="H497">
        <v>123</v>
      </c>
      <c r="I497" t="s">
        <v>236</v>
      </c>
      <c r="J497" t="s">
        <v>237</v>
      </c>
      <c r="K497" s="59">
        <v>1500</v>
      </c>
      <c r="L497" s="59">
        <v>1500</v>
      </c>
      <c r="M497" s="59">
        <v>806.97</v>
      </c>
      <c r="N497" s="59">
        <v>0</v>
      </c>
      <c r="O497" s="59">
        <v>0</v>
      </c>
      <c r="P497" s="59">
        <v>0</v>
      </c>
      <c r="Q497">
        <v>0</v>
      </c>
      <c r="R497">
        <v>0</v>
      </c>
    </row>
    <row r="498" spans="1:19">
      <c r="A498">
        <v>3404</v>
      </c>
      <c r="B498" t="s">
        <v>1229</v>
      </c>
      <c r="C498">
        <v>11859</v>
      </c>
      <c r="D498" t="s">
        <v>835</v>
      </c>
      <c r="E498">
        <v>206</v>
      </c>
      <c r="F498" t="s">
        <v>1228</v>
      </c>
      <c r="G498" t="s">
        <v>1229</v>
      </c>
      <c r="H498">
        <v>123</v>
      </c>
      <c r="I498" t="s">
        <v>236</v>
      </c>
      <c r="J498" t="s">
        <v>237</v>
      </c>
      <c r="K498" s="59">
        <v>500</v>
      </c>
      <c r="L498" s="59">
        <v>500</v>
      </c>
      <c r="M498" s="59">
        <v>0</v>
      </c>
      <c r="N498" s="59">
        <v>0</v>
      </c>
      <c r="O498" s="59">
        <v>0</v>
      </c>
      <c r="P498" s="59">
        <v>0</v>
      </c>
      <c r="Q498">
        <v>0</v>
      </c>
      <c r="R498">
        <v>0</v>
      </c>
    </row>
    <row r="499" spans="1:19">
      <c r="A499">
        <v>3424</v>
      </c>
      <c r="B499" t="s">
        <v>1813</v>
      </c>
      <c r="C499">
        <v>14055</v>
      </c>
      <c r="D499" t="s">
        <v>599</v>
      </c>
      <c r="E499">
        <v>202</v>
      </c>
      <c r="F499" t="s">
        <v>1033</v>
      </c>
      <c r="G499" t="s">
        <v>1034</v>
      </c>
      <c r="H499">
        <v>123</v>
      </c>
      <c r="I499" t="s">
        <v>236</v>
      </c>
      <c r="J499" t="s">
        <v>237</v>
      </c>
      <c r="K499" s="59">
        <v>0</v>
      </c>
      <c r="L499" s="59">
        <v>0</v>
      </c>
      <c r="M499" s="59">
        <v>0</v>
      </c>
      <c r="N499" s="59">
        <v>0</v>
      </c>
      <c r="O499" s="59">
        <v>0</v>
      </c>
      <c r="P499" s="59">
        <v>0</v>
      </c>
      <c r="Q499">
        <v>0</v>
      </c>
      <c r="R499">
        <v>0</v>
      </c>
    </row>
    <row r="500" spans="1:19">
      <c r="A500">
        <v>3465</v>
      </c>
      <c r="B500" t="s">
        <v>1032</v>
      </c>
      <c r="C500">
        <v>11731</v>
      </c>
      <c r="D500" t="s">
        <v>766</v>
      </c>
      <c r="E500">
        <v>202</v>
      </c>
      <c r="F500" t="s">
        <v>1033</v>
      </c>
      <c r="G500" t="s">
        <v>1034</v>
      </c>
      <c r="H500">
        <v>123</v>
      </c>
      <c r="I500" t="s">
        <v>236</v>
      </c>
      <c r="J500" t="s">
        <v>237</v>
      </c>
      <c r="K500" s="59">
        <v>0</v>
      </c>
      <c r="L500" s="59">
        <v>0</v>
      </c>
      <c r="M500" s="59">
        <v>0</v>
      </c>
      <c r="N500" s="59">
        <v>0</v>
      </c>
      <c r="O500" s="59">
        <v>0</v>
      </c>
      <c r="P500" s="59">
        <v>0</v>
      </c>
      <c r="Q500">
        <v>0</v>
      </c>
      <c r="R500">
        <v>0</v>
      </c>
    </row>
    <row r="501" spans="1:19">
      <c r="A501">
        <v>3472</v>
      </c>
      <c r="B501" t="s">
        <v>1590</v>
      </c>
      <c r="C501">
        <v>163</v>
      </c>
      <c r="D501" t="s">
        <v>851</v>
      </c>
      <c r="E501">
        <v>202</v>
      </c>
      <c r="F501" t="s">
        <v>1033</v>
      </c>
      <c r="G501" t="s">
        <v>1034</v>
      </c>
      <c r="H501">
        <v>123</v>
      </c>
      <c r="I501" t="s">
        <v>236</v>
      </c>
      <c r="J501" t="s">
        <v>237</v>
      </c>
      <c r="K501" s="59">
        <v>200</v>
      </c>
      <c r="L501" s="59">
        <v>200</v>
      </c>
      <c r="M501" s="59">
        <v>0</v>
      </c>
      <c r="N501" s="59">
        <v>0</v>
      </c>
      <c r="O501" s="59">
        <v>0</v>
      </c>
      <c r="P501" s="59">
        <v>0</v>
      </c>
      <c r="Q501">
        <v>0</v>
      </c>
      <c r="R501">
        <v>0</v>
      </c>
    </row>
    <row r="502" spans="1:19">
      <c r="A502">
        <v>3507</v>
      </c>
      <c r="B502" t="s">
        <v>1032</v>
      </c>
      <c r="C502">
        <v>296</v>
      </c>
      <c r="D502" t="s">
        <v>925</v>
      </c>
      <c r="E502">
        <v>202</v>
      </c>
      <c r="F502" t="s">
        <v>1033</v>
      </c>
      <c r="G502" t="s">
        <v>1034</v>
      </c>
      <c r="H502">
        <v>123</v>
      </c>
      <c r="I502" t="s">
        <v>236</v>
      </c>
      <c r="J502" t="s">
        <v>237</v>
      </c>
      <c r="K502" s="59">
        <v>0</v>
      </c>
      <c r="L502" s="59">
        <v>0</v>
      </c>
      <c r="M502" s="59">
        <v>0</v>
      </c>
      <c r="N502" s="59">
        <v>0</v>
      </c>
      <c r="O502" s="59">
        <v>0</v>
      </c>
      <c r="P502" s="59">
        <v>0</v>
      </c>
      <c r="Q502">
        <v>0</v>
      </c>
      <c r="R502">
        <v>0</v>
      </c>
    </row>
    <row r="503" spans="1:19">
      <c r="A503">
        <v>3529</v>
      </c>
      <c r="B503" t="s">
        <v>1032</v>
      </c>
      <c r="C503">
        <v>207</v>
      </c>
      <c r="D503" t="s">
        <v>908</v>
      </c>
      <c r="E503">
        <v>202</v>
      </c>
      <c r="F503" t="s">
        <v>1033</v>
      </c>
      <c r="G503" t="s">
        <v>1034</v>
      </c>
      <c r="H503">
        <v>123</v>
      </c>
      <c r="I503" t="s">
        <v>236</v>
      </c>
      <c r="J503" t="s">
        <v>237</v>
      </c>
      <c r="K503" s="59">
        <v>2700</v>
      </c>
      <c r="L503" s="59">
        <v>2700</v>
      </c>
      <c r="M503" s="59">
        <v>0</v>
      </c>
      <c r="N503" s="59">
        <v>0</v>
      </c>
      <c r="O503" s="59">
        <v>0</v>
      </c>
      <c r="P503" s="59">
        <v>0</v>
      </c>
      <c r="Q503">
        <v>0</v>
      </c>
      <c r="R503">
        <v>0</v>
      </c>
    </row>
    <row r="504" spans="1:19">
      <c r="A504">
        <v>3536</v>
      </c>
      <c r="B504" t="s">
        <v>1850</v>
      </c>
      <c r="C504">
        <v>207</v>
      </c>
      <c r="D504" t="s">
        <v>908</v>
      </c>
      <c r="E504">
        <v>206</v>
      </c>
      <c r="F504" t="s">
        <v>1228</v>
      </c>
      <c r="G504" t="s">
        <v>1229</v>
      </c>
      <c r="H504">
        <v>123</v>
      </c>
      <c r="I504" t="s">
        <v>236</v>
      </c>
      <c r="J504" t="s">
        <v>237</v>
      </c>
      <c r="K504" s="59">
        <v>300</v>
      </c>
      <c r="L504" s="59">
        <v>300</v>
      </c>
      <c r="M504" s="59">
        <v>0</v>
      </c>
      <c r="N504" s="59">
        <v>0</v>
      </c>
      <c r="O504" s="59">
        <v>0</v>
      </c>
      <c r="P504" s="59">
        <v>0</v>
      </c>
      <c r="Q504">
        <v>0</v>
      </c>
      <c r="R504">
        <v>0</v>
      </c>
    </row>
    <row r="505" spans="1:19">
      <c r="A505">
        <v>3572</v>
      </c>
      <c r="B505" t="s">
        <v>237</v>
      </c>
      <c r="C505">
        <v>94</v>
      </c>
      <c r="D505" t="s">
        <v>817</v>
      </c>
      <c r="E505">
        <v>202</v>
      </c>
      <c r="F505" t="s">
        <v>1033</v>
      </c>
      <c r="G505" t="s">
        <v>1034</v>
      </c>
      <c r="H505">
        <v>123</v>
      </c>
      <c r="I505" t="s">
        <v>236</v>
      </c>
      <c r="J505" t="s">
        <v>237</v>
      </c>
      <c r="K505" s="59">
        <v>1000</v>
      </c>
      <c r="L505" s="59">
        <v>1000</v>
      </c>
      <c r="M505" s="59">
        <v>0</v>
      </c>
      <c r="N505" s="59">
        <v>0</v>
      </c>
      <c r="O505" s="59">
        <v>0</v>
      </c>
      <c r="P505" s="59">
        <v>0</v>
      </c>
      <c r="Q505">
        <v>0</v>
      </c>
      <c r="R505">
        <v>0</v>
      </c>
    </row>
    <row r="506" spans="1:19">
      <c r="A506">
        <v>3573</v>
      </c>
      <c r="B506" t="s">
        <v>1870</v>
      </c>
      <c r="C506">
        <v>94</v>
      </c>
      <c r="D506" t="s">
        <v>817</v>
      </c>
      <c r="E506">
        <v>206</v>
      </c>
      <c r="F506" t="s">
        <v>1228</v>
      </c>
      <c r="G506" t="s">
        <v>1229</v>
      </c>
      <c r="H506">
        <v>123</v>
      </c>
      <c r="I506" t="s">
        <v>236</v>
      </c>
      <c r="J506" t="s">
        <v>237</v>
      </c>
      <c r="K506" s="59">
        <v>150</v>
      </c>
      <c r="L506" s="59">
        <v>150</v>
      </c>
      <c r="M506" s="59">
        <v>0</v>
      </c>
      <c r="N506" s="59">
        <v>0</v>
      </c>
      <c r="O506" s="59">
        <v>0</v>
      </c>
      <c r="P506" s="59">
        <v>0</v>
      </c>
      <c r="Q506">
        <v>0</v>
      </c>
      <c r="R506">
        <v>0</v>
      </c>
    </row>
    <row r="507" spans="1:19">
      <c r="A507">
        <v>3575</v>
      </c>
      <c r="B507" t="s">
        <v>1193</v>
      </c>
      <c r="C507">
        <v>94</v>
      </c>
      <c r="D507" t="s">
        <v>817</v>
      </c>
      <c r="E507">
        <v>228</v>
      </c>
      <c r="F507" t="s">
        <v>1194</v>
      </c>
      <c r="G507" t="s">
        <v>1195</v>
      </c>
      <c r="H507">
        <v>123</v>
      </c>
      <c r="I507" t="s">
        <v>236</v>
      </c>
      <c r="J507" t="s">
        <v>237</v>
      </c>
      <c r="K507" s="59">
        <v>1000</v>
      </c>
      <c r="L507" s="59">
        <v>1000</v>
      </c>
      <c r="M507" s="59">
        <v>0</v>
      </c>
      <c r="N507" s="59">
        <v>0</v>
      </c>
      <c r="O507" s="59">
        <v>0</v>
      </c>
      <c r="P507" s="59">
        <v>0</v>
      </c>
      <c r="Q507">
        <v>0</v>
      </c>
      <c r="R507">
        <v>0</v>
      </c>
    </row>
    <row r="508" spans="1:19">
      <c r="A508">
        <v>3614</v>
      </c>
      <c r="B508" t="s">
        <v>1889</v>
      </c>
      <c r="C508">
        <v>207</v>
      </c>
      <c r="D508" t="s">
        <v>908</v>
      </c>
      <c r="E508">
        <v>228</v>
      </c>
      <c r="F508" t="s">
        <v>1194</v>
      </c>
      <c r="G508" t="s">
        <v>1195</v>
      </c>
      <c r="H508">
        <v>123</v>
      </c>
      <c r="I508" t="s">
        <v>236</v>
      </c>
      <c r="J508" t="s">
        <v>237</v>
      </c>
      <c r="K508" s="59">
        <v>500</v>
      </c>
      <c r="L508" s="59">
        <v>500</v>
      </c>
      <c r="M508" s="59">
        <v>0</v>
      </c>
      <c r="N508" s="59">
        <v>0</v>
      </c>
      <c r="O508" s="59">
        <v>0</v>
      </c>
      <c r="P508" s="59">
        <v>0</v>
      </c>
      <c r="Q508">
        <v>0</v>
      </c>
      <c r="R508">
        <v>0</v>
      </c>
      <c r="S508" t="s">
        <v>1890</v>
      </c>
    </row>
    <row r="509" spans="1:19">
      <c r="A509">
        <v>3687</v>
      </c>
      <c r="B509" t="s">
        <v>1590</v>
      </c>
      <c r="C509">
        <v>98</v>
      </c>
      <c r="D509" t="s">
        <v>819</v>
      </c>
      <c r="E509">
        <v>202</v>
      </c>
      <c r="F509" t="s">
        <v>1033</v>
      </c>
      <c r="G509" t="s">
        <v>1034</v>
      </c>
      <c r="H509">
        <v>123</v>
      </c>
      <c r="I509" t="s">
        <v>236</v>
      </c>
      <c r="J509" t="s">
        <v>237</v>
      </c>
      <c r="K509" s="59">
        <v>450</v>
      </c>
      <c r="L509" s="59">
        <v>450</v>
      </c>
      <c r="M509" s="59">
        <v>0</v>
      </c>
      <c r="N509" s="59">
        <v>0</v>
      </c>
      <c r="O509" s="59">
        <v>0</v>
      </c>
      <c r="P509" s="59">
        <v>0</v>
      </c>
      <c r="Q509">
        <v>0</v>
      </c>
      <c r="R509">
        <v>0</v>
      </c>
    </row>
    <row r="510" spans="1:19">
      <c r="A510">
        <v>3726</v>
      </c>
      <c r="B510" t="s">
        <v>1032</v>
      </c>
      <c r="C510">
        <v>192</v>
      </c>
      <c r="D510" t="s">
        <v>903</v>
      </c>
      <c r="E510">
        <v>202</v>
      </c>
      <c r="F510" t="s">
        <v>1033</v>
      </c>
      <c r="G510" t="s">
        <v>1034</v>
      </c>
      <c r="H510">
        <v>123</v>
      </c>
      <c r="I510" t="s">
        <v>236</v>
      </c>
      <c r="J510" t="s">
        <v>237</v>
      </c>
      <c r="K510" s="59">
        <v>3000</v>
      </c>
      <c r="L510" s="59">
        <v>3000</v>
      </c>
      <c r="M510" s="59">
        <v>226.86</v>
      </c>
      <c r="N510" s="59">
        <v>0</v>
      </c>
      <c r="O510" s="59">
        <v>0</v>
      </c>
      <c r="P510" s="59">
        <v>0</v>
      </c>
      <c r="Q510">
        <v>0</v>
      </c>
      <c r="R510">
        <v>0</v>
      </c>
      <c r="S510" t="s">
        <v>1919</v>
      </c>
    </row>
    <row r="511" spans="1:19">
      <c r="A511">
        <v>3798</v>
      </c>
      <c r="B511" t="s">
        <v>1850</v>
      </c>
      <c r="C511">
        <v>100</v>
      </c>
      <c r="D511" t="s">
        <v>848</v>
      </c>
      <c r="E511">
        <v>206</v>
      </c>
      <c r="F511" t="s">
        <v>1228</v>
      </c>
      <c r="G511" t="s">
        <v>1229</v>
      </c>
      <c r="H511">
        <v>123</v>
      </c>
      <c r="I511" t="s">
        <v>236</v>
      </c>
      <c r="J511" t="s">
        <v>237</v>
      </c>
      <c r="K511" s="59">
        <v>0</v>
      </c>
      <c r="L511" s="59">
        <v>0</v>
      </c>
      <c r="M511" s="59">
        <v>0</v>
      </c>
      <c r="N511" s="59">
        <v>0</v>
      </c>
      <c r="O511" s="59">
        <v>0</v>
      </c>
      <c r="P511" s="59">
        <v>0</v>
      </c>
      <c r="Q511">
        <v>0</v>
      </c>
      <c r="R511">
        <v>0</v>
      </c>
    </row>
    <row r="512" spans="1:19">
      <c r="A512">
        <v>3808</v>
      </c>
      <c r="B512" t="s">
        <v>1032</v>
      </c>
      <c r="C512">
        <v>58</v>
      </c>
      <c r="D512" t="s">
        <v>836</v>
      </c>
      <c r="E512">
        <v>202</v>
      </c>
      <c r="F512" t="s">
        <v>1033</v>
      </c>
      <c r="G512" t="s">
        <v>1034</v>
      </c>
      <c r="H512">
        <v>123</v>
      </c>
      <c r="I512" t="s">
        <v>236</v>
      </c>
      <c r="J512" t="s">
        <v>237</v>
      </c>
      <c r="K512" s="59">
        <v>100</v>
      </c>
      <c r="L512" s="59">
        <v>100</v>
      </c>
      <c r="M512" s="59">
        <v>0</v>
      </c>
      <c r="N512" s="59">
        <v>0</v>
      </c>
      <c r="O512" s="59">
        <v>0</v>
      </c>
      <c r="P512" s="59">
        <v>0</v>
      </c>
      <c r="Q512">
        <v>0</v>
      </c>
      <c r="R512">
        <v>0</v>
      </c>
    </row>
    <row r="513" spans="1:19">
      <c r="A513">
        <v>3812</v>
      </c>
      <c r="B513" t="s">
        <v>1032</v>
      </c>
      <c r="C513">
        <v>289</v>
      </c>
      <c r="D513" t="s">
        <v>884</v>
      </c>
      <c r="E513">
        <v>202</v>
      </c>
      <c r="F513" t="s">
        <v>1033</v>
      </c>
      <c r="G513" t="s">
        <v>1034</v>
      </c>
      <c r="H513">
        <v>123</v>
      </c>
      <c r="I513" t="s">
        <v>236</v>
      </c>
      <c r="J513" t="s">
        <v>237</v>
      </c>
      <c r="K513" s="59">
        <v>800</v>
      </c>
      <c r="L513" s="59">
        <v>800</v>
      </c>
      <c r="M513" s="59">
        <v>0</v>
      </c>
      <c r="N513" s="59">
        <v>0</v>
      </c>
      <c r="O513" s="59">
        <v>0</v>
      </c>
      <c r="P513" s="59">
        <v>0</v>
      </c>
      <c r="Q513">
        <v>0</v>
      </c>
      <c r="R513">
        <v>0</v>
      </c>
    </row>
    <row r="514" spans="1:19">
      <c r="A514">
        <v>3825</v>
      </c>
      <c r="B514" t="s">
        <v>1032</v>
      </c>
      <c r="C514">
        <v>14888</v>
      </c>
      <c r="D514" t="s">
        <v>892</v>
      </c>
      <c r="E514">
        <v>202</v>
      </c>
      <c r="F514" t="s">
        <v>1033</v>
      </c>
      <c r="G514" t="s">
        <v>1034</v>
      </c>
      <c r="H514">
        <v>123</v>
      </c>
      <c r="I514" t="s">
        <v>236</v>
      </c>
      <c r="J514" t="s">
        <v>237</v>
      </c>
      <c r="K514" s="59">
        <v>300</v>
      </c>
      <c r="L514" s="59">
        <v>300</v>
      </c>
      <c r="M514" s="59">
        <v>0</v>
      </c>
      <c r="N514" s="59">
        <v>0</v>
      </c>
      <c r="O514" s="59">
        <v>0</v>
      </c>
      <c r="P514" s="59">
        <v>0</v>
      </c>
      <c r="Q514">
        <v>0</v>
      </c>
      <c r="R514">
        <v>0</v>
      </c>
    </row>
    <row r="515" spans="1:19">
      <c r="A515">
        <v>3826</v>
      </c>
      <c r="B515" t="s">
        <v>1032</v>
      </c>
      <c r="C515">
        <v>56</v>
      </c>
      <c r="D515" t="s">
        <v>833</v>
      </c>
      <c r="E515">
        <v>202</v>
      </c>
      <c r="F515" t="s">
        <v>1033</v>
      </c>
      <c r="G515" t="s">
        <v>1034</v>
      </c>
      <c r="H515">
        <v>123</v>
      </c>
      <c r="I515" t="s">
        <v>236</v>
      </c>
      <c r="J515" t="s">
        <v>237</v>
      </c>
      <c r="K515" s="59">
        <v>200</v>
      </c>
      <c r="L515" s="59">
        <v>200</v>
      </c>
      <c r="M515" s="59">
        <v>0</v>
      </c>
      <c r="N515" s="59">
        <v>0</v>
      </c>
      <c r="O515" s="59">
        <v>200</v>
      </c>
      <c r="P515" s="59">
        <v>0</v>
      </c>
      <c r="Q515">
        <v>0</v>
      </c>
      <c r="R515">
        <v>200</v>
      </c>
    </row>
    <row r="516" spans="1:19">
      <c r="A516">
        <v>3840</v>
      </c>
      <c r="B516" t="s">
        <v>1032</v>
      </c>
      <c r="C516">
        <v>14890</v>
      </c>
      <c r="D516" t="s">
        <v>895</v>
      </c>
      <c r="E516">
        <v>202</v>
      </c>
      <c r="F516" t="s">
        <v>1033</v>
      </c>
      <c r="G516" t="s">
        <v>1034</v>
      </c>
      <c r="H516">
        <v>123</v>
      </c>
      <c r="I516" t="s">
        <v>236</v>
      </c>
      <c r="J516" t="s">
        <v>237</v>
      </c>
      <c r="K516" s="59">
        <v>300</v>
      </c>
      <c r="L516" s="59">
        <v>300</v>
      </c>
      <c r="M516" s="59">
        <v>0</v>
      </c>
      <c r="N516" s="59">
        <v>0</v>
      </c>
      <c r="O516" s="59">
        <v>0</v>
      </c>
      <c r="P516" s="59">
        <v>0</v>
      </c>
      <c r="Q516">
        <v>0</v>
      </c>
      <c r="R516">
        <v>0</v>
      </c>
      <c r="S516" t="s">
        <v>1943</v>
      </c>
    </row>
    <row r="517" spans="1:19">
      <c r="A517">
        <v>3843</v>
      </c>
      <c r="B517" t="s">
        <v>1032</v>
      </c>
      <c r="C517">
        <v>14893</v>
      </c>
      <c r="D517" t="s">
        <v>893</v>
      </c>
      <c r="E517">
        <v>202</v>
      </c>
      <c r="F517" t="s">
        <v>1033</v>
      </c>
      <c r="G517" t="s">
        <v>1034</v>
      </c>
      <c r="H517">
        <v>123</v>
      </c>
      <c r="I517" t="s">
        <v>236</v>
      </c>
      <c r="J517" t="s">
        <v>237</v>
      </c>
      <c r="K517" s="59">
        <v>250</v>
      </c>
      <c r="L517" s="59">
        <v>250</v>
      </c>
      <c r="M517" s="59">
        <v>0</v>
      </c>
      <c r="N517" s="59">
        <v>0</v>
      </c>
      <c r="O517" s="59">
        <v>0</v>
      </c>
      <c r="P517" s="59">
        <v>0</v>
      </c>
      <c r="Q517">
        <v>0</v>
      </c>
      <c r="R517">
        <v>0</v>
      </c>
    </row>
    <row r="518" spans="1:19">
      <c r="A518">
        <v>3868</v>
      </c>
      <c r="B518" t="s">
        <v>1032</v>
      </c>
      <c r="C518">
        <v>15988</v>
      </c>
      <c r="D518" t="s">
        <v>885</v>
      </c>
      <c r="E518">
        <v>202</v>
      </c>
      <c r="F518" t="s">
        <v>1033</v>
      </c>
      <c r="G518" t="s">
        <v>1034</v>
      </c>
      <c r="H518">
        <v>123</v>
      </c>
      <c r="I518" t="s">
        <v>236</v>
      </c>
      <c r="J518" t="s">
        <v>237</v>
      </c>
      <c r="K518" s="59">
        <v>300</v>
      </c>
      <c r="L518" s="59">
        <v>300</v>
      </c>
      <c r="M518" s="59">
        <v>0</v>
      </c>
      <c r="N518" s="59">
        <v>0</v>
      </c>
      <c r="O518" s="59">
        <v>0</v>
      </c>
      <c r="P518" s="59">
        <v>0</v>
      </c>
      <c r="Q518">
        <v>0</v>
      </c>
      <c r="R518">
        <v>0</v>
      </c>
    </row>
    <row r="519" spans="1:19">
      <c r="A519">
        <v>3885</v>
      </c>
      <c r="B519" t="s">
        <v>1032</v>
      </c>
      <c r="C519">
        <v>209</v>
      </c>
      <c r="D519" t="s">
        <v>909</v>
      </c>
      <c r="E519">
        <v>202</v>
      </c>
      <c r="F519" t="s">
        <v>1033</v>
      </c>
      <c r="G519" t="s">
        <v>1034</v>
      </c>
      <c r="H519">
        <v>123</v>
      </c>
      <c r="I519" t="s">
        <v>236</v>
      </c>
      <c r="J519" t="s">
        <v>237</v>
      </c>
      <c r="K519" s="59">
        <v>800</v>
      </c>
      <c r="L519" s="59">
        <v>800</v>
      </c>
      <c r="M519" s="59">
        <v>53.9</v>
      </c>
      <c r="N519" s="59">
        <v>0</v>
      </c>
      <c r="O519" s="59">
        <v>0</v>
      </c>
      <c r="P519" s="59">
        <v>0</v>
      </c>
      <c r="Q519">
        <v>0</v>
      </c>
      <c r="R519">
        <v>0</v>
      </c>
    </row>
    <row r="520" spans="1:19">
      <c r="A520">
        <v>3889</v>
      </c>
      <c r="B520" t="s">
        <v>1850</v>
      </c>
      <c r="C520">
        <v>209</v>
      </c>
      <c r="D520" t="s">
        <v>909</v>
      </c>
      <c r="E520">
        <v>206</v>
      </c>
      <c r="F520" t="s">
        <v>1228</v>
      </c>
      <c r="G520" t="s">
        <v>1229</v>
      </c>
      <c r="H520">
        <v>123</v>
      </c>
      <c r="I520" t="s">
        <v>236</v>
      </c>
      <c r="J520" t="s">
        <v>237</v>
      </c>
      <c r="K520" s="59">
        <v>150</v>
      </c>
      <c r="L520" s="59">
        <v>150</v>
      </c>
      <c r="M520" s="59">
        <v>0</v>
      </c>
      <c r="N520" s="59">
        <v>0</v>
      </c>
      <c r="O520" s="59">
        <v>0</v>
      </c>
      <c r="P520" s="59">
        <v>0</v>
      </c>
      <c r="Q520">
        <v>0</v>
      </c>
      <c r="R520">
        <v>0</v>
      </c>
    </row>
    <row r="521" spans="1:19">
      <c r="A521">
        <v>3931</v>
      </c>
      <c r="B521" t="s">
        <v>1956</v>
      </c>
      <c r="C521">
        <v>55</v>
      </c>
      <c r="D521" t="s">
        <v>834</v>
      </c>
      <c r="E521">
        <v>202</v>
      </c>
      <c r="F521" t="s">
        <v>1033</v>
      </c>
      <c r="G521" t="s">
        <v>1034</v>
      </c>
      <c r="H521">
        <v>123</v>
      </c>
      <c r="I521" t="s">
        <v>236</v>
      </c>
      <c r="J521" t="s">
        <v>237</v>
      </c>
      <c r="K521" s="59">
        <v>2000</v>
      </c>
      <c r="L521" s="59">
        <v>2000</v>
      </c>
      <c r="M521" s="59">
        <v>0</v>
      </c>
      <c r="N521" s="59">
        <v>0</v>
      </c>
      <c r="O521" s="59">
        <v>0</v>
      </c>
      <c r="P521" s="59">
        <v>200</v>
      </c>
      <c r="Q521">
        <v>0</v>
      </c>
      <c r="R521">
        <v>0</v>
      </c>
      <c r="S521" t="s">
        <v>1957</v>
      </c>
    </row>
    <row r="522" spans="1:19">
      <c r="A522">
        <v>3932</v>
      </c>
      <c r="B522" t="s">
        <v>1958</v>
      </c>
      <c r="C522">
        <v>55</v>
      </c>
      <c r="D522" t="s">
        <v>834</v>
      </c>
      <c r="E522">
        <v>202</v>
      </c>
      <c r="F522" t="s">
        <v>1033</v>
      </c>
      <c r="G522" t="s">
        <v>1034</v>
      </c>
      <c r="H522">
        <v>123</v>
      </c>
      <c r="I522" t="s">
        <v>236</v>
      </c>
      <c r="J522" t="s">
        <v>237</v>
      </c>
      <c r="K522" s="59">
        <v>2000</v>
      </c>
      <c r="L522" s="59">
        <v>2000</v>
      </c>
      <c r="M522" s="59">
        <v>0</v>
      </c>
      <c r="N522" s="59">
        <v>0</v>
      </c>
      <c r="O522" s="59">
        <v>0</v>
      </c>
      <c r="P522" s="59">
        <v>0</v>
      </c>
      <c r="Q522">
        <v>0</v>
      </c>
      <c r="R522">
        <v>0</v>
      </c>
      <c r="S522" t="s">
        <v>1959</v>
      </c>
    </row>
    <row r="523" spans="1:19">
      <c r="A523">
        <v>3934</v>
      </c>
      <c r="B523" t="s">
        <v>1962</v>
      </c>
      <c r="C523">
        <v>55</v>
      </c>
      <c r="D523" t="s">
        <v>834</v>
      </c>
      <c r="E523">
        <v>429</v>
      </c>
      <c r="F523" t="s">
        <v>1925</v>
      </c>
      <c r="G523" t="s">
        <v>1926</v>
      </c>
      <c r="H523">
        <v>123</v>
      </c>
      <c r="I523" t="s">
        <v>236</v>
      </c>
      <c r="J523" t="s">
        <v>237</v>
      </c>
      <c r="K523" s="59">
        <v>500</v>
      </c>
      <c r="L523" s="59">
        <v>500</v>
      </c>
      <c r="M523" s="59">
        <v>0</v>
      </c>
      <c r="N523" s="59">
        <v>0</v>
      </c>
      <c r="O523" s="59">
        <v>0</v>
      </c>
      <c r="P523" s="59">
        <v>0</v>
      </c>
      <c r="Q523">
        <v>0</v>
      </c>
      <c r="R523">
        <v>0</v>
      </c>
      <c r="S523" t="s">
        <v>1963</v>
      </c>
    </row>
    <row r="524" spans="1:19">
      <c r="A524">
        <v>3945</v>
      </c>
      <c r="B524" t="s">
        <v>1590</v>
      </c>
      <c r="C524">
        <v>168</v>
      </c>
      <c r="D524" t="s">
        <v>841</v>
      </c>
      <c r="E524">
        <v>202</v>
      </c>
      <c r="F524" t="s">
        <v>1033</v>
      </c>
      <c r="G524" t="s">
        <v>1034</v>
      </c>
      <c r="H524">
        <v>123</v>
      </c>
      <c r="I524" t="s">
        <v>236</v>
      </c>
      <c r="J524" t="s">
        <v>237</v>
      </c>
      <c r="K524" s="59">
        <v>500</v>
      </c>
      <c r="L524" s="59">
        <v>500</v>
      </c>
      <c r="M524" s="59">
        <v>0</v>
      </c>
      <c r="N524" s="59">
        <v>0</v>
      </c>
      <c r="O524" s="59">
        <v>0</v>
      </c>
      <c r="P524" s="59">
        <v>0</v>
      </c>
      <c r="Q524">
        <v>0</v>
      </c>
      <c r="R524">
        <v>0</v>
      </c>
    </row>
    <row r="525" spans="1:19">
      <c r="A525">
        <v>3959</v>
      </c>
      <c r="B525" t="s">
        <v>1982</v>
      </c>
      <c r="C525">
        <v>43</v>
      </c>
      <c r="D525" t="s">
        <v>831</v>
      </c>
      <c r="E525">
        <v>424</v>
      </c>
      <c r="F525" t="s">
        <v>1610</v>
      </c>
      <c r="G525" t="s">
        <v>1611</v>
      </c>
      <c r="H525">
        <v>123</v>
      </c>
      <c r="I525" t="s">
        <v>236</v>
      </c>
      <c r="J525" t="s">
        <v>237</v>
      </c>
      <c r="K525" s="59">
        <v>100</v>
      </c>
      <c r="L525" s="59">
        <v>100</v>
      </c>
      <c r="M525" s="59">
        <v>0</v>
      </c>
      <c r="N525" s="59">
        <v>0</v>
      </c>
      <c r="O525" s="59">
        <v>0</v>
      </c>
      <c r="P525" s="59">
        <v>0</v>
      </c>
      <c r="Q525">
        <v>0</v>
      </c>
      <c r="R525">
        <v>0</v>
      </c>
    </row>
    <row r="526" spans="1:19">
      <c r="A526">
        <v>3963</v>
      </c>
      <c r="B526" t="s">
        <v>1983</v>
      </c>
      <c r="C526">
        <v>43</v>
      </c>
      <c r="D526" t="s">
        <v>831</v>
      </c>
      <c r="E526">
        <v>202</v>
      </c>
      <c r="F526" t="s">
        <v>1033</v>
      </c>
      <c r="G526" t="s">
        <v>1034</v>
      </c>
      <c r="H526">
        <v>123</v>
      </c>
      <c r="I526" t="s">
        <v>236</v>
      </c>
      <c r="J526" t="s">
        <v>237</v>
      </c>
      <c r="K526" s="59">
        <v>1500</v>
      </c>
      <c r="L526" s="59">
        <v>1500</v>
      </c>
      <c r="M526" s="59">
        <v>0</v>
      </c>
      <c r="N526" s="59">
        <v>0</v>
      </c>
      <c r="O526" s="59">
        <v>0</v>
      </c>
      <c r="P526" s="59">
        <v>0</v>
      </c>
      <c r="Q526">
        <v>0</v>
      </c>
      <c r="R526">
        <v>0</v>
      </c>
    </row>
    <row r="527" spans="1:19">
      <c r="A527">
        <v>3984</v>
      </c>
      <c r="B527" t="s">
        <v>1850</v>
      </c>
      <c r="C527">
        <v>15224</v>
      </c>
      <c r="D527" t="s">
        <v>852</v>
      </c>
      <c r="E527">
        <v>206</v>
      </c>
      <c r="F527" t="s">
        <v>1228</v>
      </c>
      <c r="G527" t="s">
        <v>1229</v>
      </c>
      <c r="H527">
        <v>123</v>
      </c>
      <c r="I527" t="s">
        <v>236</v>
      </c>
      <c r="J527" t="s">
        <v>237</v>
      </c>
      <c r="K527" s="59">
        <v>0</v>
      </c>
      <c r="L527" s="59">
        <v>0</v>
      </c>
      <c r="M527" s="59">
        <v>0</v>
      </c>
      <c r="N527" s="59">
        <v>0</v>
      </c>
      <c r="O527" s="59">
        <v>0</v>
      </c>
      <c r="P527" s="59">
        <v>0</v>
      </c>
      <c r="Q527">
        <v>0</v>
      </c>
      <c r="R527">
        <v>0</v>
      </c>
    </row>
    <row r="528" spans="1:19">
      <c r="A528">
        <v>3994</v>
      </c>
      <c r="B528" t="s">
        <v>1032</v>
      </c>
      <c r="C528">
        <v>14882</v>
      </c>
      <c r="D528" t="s">
        <v>882</v>
      </c>
      <c r="E528">
        <v>202</v>
      </c>
      <c r="F528" t="s">
        <v>1033</v>
      </c>
      <c r="G528" t="s">
        <v>1034</v>
      </c>
      <c r="H528">
        <v>123</v>
      </c>
      <c r="I528" t="s">
        <v>236</v>
      </c>
      <c r="J528" t="s">
        <v>237</v>
      </c>
      <c r="K528" s="59">
        <v>900</v>
      </c>
      <c r="L528" s="59">
        <v>900</v>
      </c>
      <c r="M528" s="59">
        <v>0</v>
      </c>
      <c r="N528" s="59">
        <v>0</v>
      </c>
      <c r="O528" s="59">
        <v>0</v>
      </c>
      <c r="P528" s="59">
        <v>0</v>
      </c>
      <c r="Q528">
        <v>0</v>
      </c>
      <c r="R528">
        <v>0</v>
      </c>
    </row>
    <row r="529" spans="1:19">
      <c r="A529">
        <v>4003</v>
      </c>
      <c r="B529" t="s">
        <v>1032</v>
      </c>
      <c r="C529">
        <v>14869</v>
      </c>
      <c r="D529" t="s">
        <v>867</v>
      </c>
      <c r="E529">
        <v>202</v>
      </c>
      <c r="F529" t="s">
        <v>1033</v>
      </c>
      <c r="G529" t="s">
        <v>1034</v>
      </c>
      <c r="H529">
        <v>123</v>
      </c>
      <c r="I529" t="s">
        <v>236</v>
      </c>
      <c r="J529" t="s">
        <v>237</v>
      </c>
      <c r="K529" s="59">
        <v>700</v>
      </c>
      <c r="L529" s="59">
        <v>700</v>
      </c>
      <c r="M529" s="59">
        <v>0</v>
      </c>
      <c r="N529" s="59">
        <v>0</v>
      </c>
      <c r="O529" s="59">
        <v>0</v>
      </c>
      <c r="P529" s="59">
        <v>0</v>
      </c>
      <c r="Q529">
        <v>0</v>
      </c>
      <c r="R529">
        <v>0</v>
      </c>
    </row>
    <row r="530" spans="1:19">
      <c r="A530">
        <v>4012</v>
      </c>
      <c r="B530" t="s">
        <v>1999</v>
      </c>
      <c r="C530">
        <v>14887</v>
      </c>
      <c r="D530" t="s">
        <v>886</v>
      </c>
      <c r="E530">
        <v>202</v>
      </c>
      <c r="F530" t="s">
        <v>1033</v>
      </c>
      <c r="G530" t="s">
        <v>1034</v>
      </c>
      <c r="H530">
        <v>123</v>
      </c>
      <c r="I530" t="s">
        <v>236</v>
      </c>
      <c r="J530" t="s">
        <v>237</v>
      </c>
      <c r="K530" s="59">
        <v>100</v>
      </c>
      <c r="L530" s="59">
        <v>100</v>
      </c>
      <c r="M530" s="59">
        <v>0</v>
      </c>
      <c r="N530" s="59">
        <v>0</v>
      </c>
      <c r="O530" s="59">
        <v>0</v>
      </c>
      <c r="P530" s="59">
        <v>0</v>
      </c>
      <c r="Q530">
        <v>0</v>
      </c>
      <c r="R530">
        <v>0</v>
      </c>
    </row>
    <row r="531" spans="1:19">
      <c r="A531">
        <v>4015</v>
      </c>
      <c r="B531" t="s">
        <v>2001</v>
      </c>
      <c r="C531">
        <v>14887</v>
      </c>
      <c r="D531" t="s">
        <v>886</v>
      </c>
      <c r="E531">
        <v>202</v>
      </c>
      <c r="F531" t="s">
        <v>1033</v>
      </c>
      <c r="G531" t="s">
        <v>1034</v>
      </c>
      <c r="H531">
        <v>123</v>
      </c>
      <c r="I531" t="s">
        <v>236</v>
      </c>
      <c r="J531" t="s">
        <v>237</v>
      </c>
      <c r="K531" s="59">
        <v>200</v>
      </c>
      <c r="L531" s="59">
        <v>200</v>
      </c>
      <c r="M531" s="59">
        <v>0</v>
      </c>
      <c r="N531" s="59">
        <v>0</v>
      </c>
      <c r="O531" s="59">
        <v>0</v>
      </c>
      <c r="P531" s="59">
        <v>0</v>
      </c>
      <c r="Q531">
        <v>0</v>
      </c>
      <c r="R531">
        <v>0</v>
      </c>
    </row>
    <row r="532" spans="1:19">
      <c r="A532">
        <v>4017</v>
      </c>
      <c r="B532" t="s">
        <v>2002</v>
      </c>
      <c r="C532">
        <v>14885</v>
      </c>
      <c r="D532" t="s">
        <v>881</v>
      </c>
      <c r="E532">
        <v>228</v>
      </c>
      <c r="F532" t="s">
        <v>1194</v>
      </c>
      <c r="G532" t="s">
        <v>1195</v>
      </c>
      <c r="H532">
        <v>123</v>
      </c>
      <c r="I532" t="s">
        <v>236</v>
      </c>
      <c r="J532" t="s">
        <v>237</v>
      </c>
      <c r="K532" s="59">
        <v>500</v>
      </c>
      <c r="L532" s="59">
        <v>500</v>
      </c>
      <c r="M532" s="59">
        <v>0</v>
      </c>
      <c r="N532" s="59">
        <v>0</v>
      </c>
      <c r="O532" s="59">
        <v>0</v>
      </c>
      <c r="P532" s="59">
        <v>0</v>
      </c>
      <c r="Q532">
        <v>0</v>
      </c>
      <c r="R532">
        <v>0</v>
      </c>
    </row>
    <row r="533" spans="1:19">
      <c r="A533">
        <v>4018</v>
      </c>
      <c r="B533" t="s">
        <v>1813</v>
      </c>
      <c r="C533">
        <v>14885</v>
      </c>
      <c r="D533" t="s">
        <v>881</v>
      </c>
      <c r="E533">
        <v>202</v>
      </c>
      <c r="F533" t="s">
        <v>1033</v>
      </c>
      <c r="G533" t="s">
        <v>1034</v>
      </c>
      <c r="H533">
        <v>123</v>
      </c>
      <c r="I533" t="s">
        <v>236</v>
      </c>
      <c r="J533" t="s">
        <v>237</v>
      </c>
      <c r="K533" s="59">
        <v>500</v>
      </c>
      <c r="L533" s="59">
        <v>500</v>
      </c>
      <c r="M533" s="59">
        <v>0</v>
      </c>
      <c r="N533" s="59">
        <v>0</v>
      </c>
      <c r="O533" s="59">
        <v>0</v>
      </c>
      <c r="P533" s="59">
        <v>0</v>
      </c>
      <c r="Q533">
        <v>0</v>
      </c>
      <c r="R533">
        <v>0</v>
      </c>
    </row>
    <row r="534" spans="1:19">
      <c r="A534">
        <v>4069</v>
      </c>
      <c r="B534" t="s">
        <v>2011</v>
      </c>
      <c r="C534">
        <v>14889</v>
      </c>
      <c r="D534" t="s">
        <v>894</v>
      </c>
      <c r="E534">
        <v>202</v>
      </c>
      <c r="F534" t="s">
        <v>1033</v>
      </c>
      <c r="G534" t="s">
        <v>1034</v>
      </c>
      <c r="H534">
        <v>123</v>
      </c>
      <c r="I534" t="s">
        <v>236</v>
      </c>
      <c r="J534" t="s">
        <v>237</v>
      </c>
      <c r="K534" s="59">
        <v>300</v>
      </c>
      <c r="L534" s="59">
        <v>300</v>
      </c>
      <c r="M534" s="59">
        <v>0</v>
      </c>
      <c r="N534" s="59">
        <v>0</v>
      </c>
      <c r="O534" s="59">
        <v>0</v>
      </c>
      <c r="P534" s="59">
        <v>0</v>
      </c>
      <c r="Q534">
        <v>0</v>
      </c>
      <c r="R534">
        <v>0</v>
      </c>
    </row>
    <row r="535" spans="1:19">
      <c r="A535">
        <v>4088</v>
      </c>
      <c r="B535" t="s">
        <v>1032</v>
      </c>
      <c r="C535">
        <v>14880</v>
      </c>
      <c r="D535" t="s">
        <v>878</v>
      </c>
      <c r="E535">
        <v>202</v>
      </c>
      <c r="F535" t="s">
        <v>1033</v>
      </c>
      <c r="G535" t="s">
        <v>1034</v>
      </c>
      <c r="H535">
        <v>123</v>
      </c>
      <c r="I535" t="s">
        <v>236</v>
      </c>
      <c r="J535" t="s">
        <v>237</v>
      </c>
      <c r="K535" s="59">
        <v>300</v>
      </c>
      <c r="L535" s="59">
        <v>300</v>
      </c>
      <c r="M535" s="59">
        <v>0</v>
      </c>
      <c r="N535" s="59">
        <v>0</v>
      </c>
      <c r="O535" s="59">
        <v>0</v>
      </c>
      <c r="P535" s="59">
        <v>0</v>
      </c>
      <c r="Q535">
        <v>0</v>
      </c>
      <c r="R535">
        <v>0</v>
      </c>
    </row>
    <row r="536" spans="1:19">
      <c r="A536">
        <v>4095</v>
      </c>
      <c r="B536" t="s">
        <v>2015</v>
      </c>
      <c r="C536">
        <v>15040</v>
      </c>
      <c r="D536" t="s">
        <v>856</v>
      </c>
      <c r="E536">
        <v>202</v>
      </c>
      <c r="F536" t="s">
        <v>1033</v>
      </c>
      <c r="G536" t="s">
        <v>1034</v>
      </c>
      <c r="H536">
        <v>123</v>
      </c>
      <c r="I536" t="s">
        <v>236</v>
      </c>
      <c r="J536" t="s">
        <v>237</v>
      </c>
      <c r="K536" s="59">
        <v>2900</v>
      </c>
      <c r="L536" s="59">
        <v>2900</v>
      </c>
      <c r="M536" s="59">
        <v>0</v>
      </c>
      <c r="N536" s="59">
        <v>0</v>
      </c>
      <c r="O536" s="59">
        <v>0</v>
      </c>
      <c r="P536" s="59">
        <v>0</v>
      </c>
      <c r="Q536">
        <v>0</v>
      </c>
      <c r="R536">
        <v>0</v>
      </c>
    </row>
    <row r="537" spans="1:19">
      <c r="A537">
        <v>4097</v>
      </c>
      <c r="B537" t="s">
        <v>2017</v>
      </c>
      <c r="C537">
        <v>15040</v>
      </c>
      <c r="D537" t="s">
        <v>856</v>
      </c>
      <c r="E537">
        <v>202</v>
      </c>
      <c r="F537" t="s">
        <v>1033</v>
      </c>
      <c r="G537" t="s">
        <v>1034</v>
      </c>
      <c r="H537">
        <v>123</v>
      </c>
      <c r="I537" t="s">
        <v>236</v>
      </c>
      <c r="J537" t="s">
        <v>237</v>
      </c>
      <c r="K537" s="59">
        <v>4000</v>
      </c>
      <c r="L537" s="59">
        <v>4000</v>
      </c>
      <c r="M537" s="59">
        <v>0</v>
      </c>
      <c r="N537" s="59">
        <v>0</v>
      </c>
      <c r="O537" s="59">
        <v>0</v>
      </c>
      <c r="P537" s="59">
        <v>0</v>
      </c>
      <c r="Q537">
        <v>0</v>
      </c>
      <c r="R537">
        <v>0</v>
      </c>
    </row>
    <row r="538" spans="1:19">
      <c r="A538">
        <v>4103</v>
      </c>
      <c r="B538" t="s">
        <v>2020</v>
      </c>
      <c r="C538">
        <v>15040</v>
      </c>
      <c r="D538" t="s">
        <v>856</v>
      </c>
      <c r="E538">
        <v>228</v>
      </c>
      <c r="F538" t="s">
        <v>1194</v>
      </c>
      <c r="G538" t="s">
        <v>1195</v>
      </c>
      <c r="H538">
        <v>123</v>
      </c>
      <c r="I538" t="s">
        <v>236</v>
      </c>
      <c r="J538" t="s">
        <v>237</v>
      </c>
      <c r="K538" s="59">
        <v>1000</v>
      </c>
      <c r="L538" s="59">
        <v>1000</v>
      </c>
      <c r="M538" s="59">
        <v>0</v>
      </c>
      <c r="N538" s="59">
        <v>0</v>
      </c>
      <c r="O538" s="59">
        <v>0</v>
      </c>
      <c r="P538" s="59">
        <v>0</v>
      </c>
      <c r="Q538">
        <v>0</v>
      </c>
      <c r="R538">
        <v>0</v>
      </c>
      <c r="S538" t="s">
        <v>2021</v>
      </c>
    </row>
    <row r="539" spans="1:19">
      <c r="A539">
        <v>4104</v>
      </c>
      <c r="B539" t="s">
        <v>1032</v>
      </c>
      <c r="C539">
        <v>16073</v>
      </c>
      <c r="D539" t="s">
        <v>857</v>
      </c>
      <c r="E539">
        <v>202</v>
      </c>
      <c r="F539" t="s">
        <v>1033</v>
      </c>
      <c r="G539" t="s">
        <v>1034</v>
      </c>
      <c r="H539">
        <v>123</v>
      </c>
      <c r="I539" t="s">
        <v>236</v>
      </c>
      <c r="J539" t="s">
        <v>237</v>
      </c>
      <c r="K539" s="59">
        <v>2500</v>
      </c>
      <c r="L539" s="59">
        <v>2500</v>
      </c>
      <c r="M539" s="59">
        <v>0</v>
      </c>
      <c r="N539" s="59">
        <v>0</v>
      </c>
      <c r="O539" s="59">
        <v>0</v>
      </c>
      <c r="P539" s="59">
        <v>0</v>
      </c>
      <c r="Q539">
        <v>0</v>
      </c>
      <c r="R539">
        <v>0</v>
      </c>
    </row>
    <row r="540" spans="1:19">
      <c r="A540">
        <v>4115</v>
      </c>
      <c r="B540" t="s">
        <v>1032</v>
      </c>
      <c r="C540">
        <v>44</v>
      </c>
      <c r="D540" t="s">
        <v>830</v>
      </c>
      <c r="E540">
        <v>202</v>
      </c>
      <c r="F540" t="s">
        <v>1033</v>
      </c>
      <c r="G540" t="s">
        <v>1034</v>
      </c>
      <c r="H540">
        <v>123</v>
      </c>
      <c r="I540" t="s">
        <v>236</v>
      </c>
      <c r="J540" t="s">
        <v>237</v>
      </c>
      <c r="K540" s="59">
        <v>300</v>
      </c>
      <c r="L540" s="59">
        <v>300</v>
      </c>
      <c r="M540" s="59">
        <v>0</v>
      </c>
      <c r="N540" s="59">
        <v>0</v>
      </c>
      <c r="O540" s="59">
        <v>0</v>
      </c>
      <c r="P540" s="59">
        <v>0</v>
      </c>
      <c r="Q540">
        <v>0</v>
      </c>
      <c r="R540">
        <v>0</v>
      </c>
    </row>
    <row r="541" spans="1:19">
      <c r="A541">
        <v>4121</v>
      </c>
      <c r="B541" t="s">
        <v>1193</v>
      </c>
      <c r="C541">
        <v>44</v>
      </c>
      <c r="D541" t="s">
        <v>830</v>
      </c>
      <c r="E541">
        <v>228</v>
      </c>
      <c r="F541" t="s">
        <v>1194</v>
      </c>
      <c r="G541" t="s">
        <v>1195</v>
      </c>
      <c r="H541">
        <v>123</v>
      </c>
      <c r="I541" t="s">
        <v>236</v>
      </c>
      <c r="J541" t="s">
        <v>237</v>
      </c>
      <c r="K541" s="59">
        <v>300</v>
      </c>
      <c r="L541" s="59">
        <v>300</v>
      </c>
      <c r="M541" s="59">
        <v>0</v>
      </c>
      <c r="N541" s="59">
        <v>0</v>
      </c>
      <c r="O541" s="59">
        <v>0</v>
      </c>
      <c r="P541" s="59">
        <v>0</v>
      </c>
      <c r="Q541">
        <v>0</v>
      </c>
      <c r="R541">
        <v>0</v>
      </c>
    </row>
    <row r="542" spans="1:19">
      <c r="A542">
        <v>4131</v>
      </c>
      <c r="B542" t="s">
        <v>1032</v>
      </c>
      <c r="C542">
        <v>16074</v>
      </c>
      <c r="D542" t="s">
        <v>858</v>
      </c>
      <c r="E542">
        <v>202</v>
      </c>
      <c r="F542" t="s">
        <v>1033</v>
      </c>
      <c r="G542" t="s">
        <v>1034</v>
      </c>
      <c r="H542">
        <v>123</v>
      </c>
      <c r="I542" t="s">
        <v>236</v>
      </c>
      <c r="J542" t="s">
        <v>237</v>
      </c>
      <c r="K542" s="59">
        <v>200</v>
      </c>
      <c r="L542" s="59">
        <v>200</v>
      </c>
      <c r="M542" s="59">
        <v>0</v>
      </c>
      <c r="N542" s="59">
        <v>0</v>
      </c>
      <c r="O542" s="59">
        <v>0</v>
      </c>
      <c r="P542" s="59">
        <v>0</v>
      </c>
      <c r="Q542">
        <v>0</v>
      </c>
      <c r="R542">
        <v>0</v>
      </c>
    </row>
    <row r="543" spans="1:19">
      <c r="A543">
        <v>4132</v>
      </c>
      <c r="B543" t="s">
        <v>1032</v>
      </c>
      <c r="C543">
        <v>16080</v>
      </c>
      <c r="D543" t="s">
        <v>860</v>
      </c>
      <c r="E543">
        <v>202</v>
      </c>
      <c r="F543" t="s">
        <v>1033</v>
      </c>
      <c r="G543" t="s">
        <v>1034</v>
      </c>
      <c r="H543">
        <v>123</v>
      </c>
      <c r="I543" t="s">
        <v>236</v>
      </c>
      <c r="J543" t="s">
        <v>237</v>
      </c>
      <c r="K543" s="59">
        <v>400</v>
      </c>
      <c r="L543" s="59">
        <v>400</v>
      </c>
      <c r="M543" s="59">
        <v>0</v>
      </c>
      <c r="N543" s="59">
        <v>0</v>
      </c>
      <c r="O543" s="59">
        <v>0</v>
      </c>
      <c r="P543" s="59">
        <v>0</v>
      </c>
      <c r="Q543">
        <v>0</v>
      </c>
      <c r="R543">
        <v>0</v>
      </c>
    </row>
    <row r="544" spans="1:19">
      <c r="A544">
        <v>4143</v>
      </c>
      <c r="B544" t="s">
        <v>1660</v>
      </c>
      <c r="C544">
        <v>14879</v>
      </c>
      <c r="D544" t="s">
        <v>877</v>
      </c>
      <c r="E544">
        <v>202</v>
      </c>
      <c r="F544" t="s">
        <v>1033</v>
      </c>
      <c r="G544" t="s">
        <v>1034</v>
      </c>
      <c r="H544">
        <v>123</v>
      </c>
      <c r="I544" t="s">
        <v>236</v>
      </c>
      <c r="J544" t="s">
        <v>237</v>
      </c>
      <c r="K544" s="59">
        <v>300</v>
      </c>
      <c r="L544" s="59">
        <v>300</v>
      </c>
      <c r="M544" s="59">
        <v>0</v>
      </c>
      <c r="N544" s="59">
        <v>0</v>
      </c>
      <c r="O544" s="59">
        <v>0</v>
      </c>
      <c r="P544" s="59">
        <v>0</v>
      </c>
      <c r="Q544">
        <v>0</v>
      </c>
      <c r="R544">
        <v>0</v>
      </c>
    </row>
    <row r="545" spans="1:18">
      <c r="A545">
        <v>4145</v>
      </c>
      <c r="B545" t="s">
        <v>2033</v>
      </c>
      <c r="C545">
        <v>14874</v>
      </c>
      <c r="D545" t="s">
        <v>872</v>
      </c>
      <c r="E545">
        <v>202</v>
      </c>
      <c r="F545" t="s">
        <v>1033</v>
      </c>
      <c r="G545" t="s">
        <v>1034</v>
      </c>
      <c r="H545">
        <v>123</v>
      </c>
      <c r="I545" t="s">
        <v>236</v>
      </c>
      <c r="J545" t="s">
        <v>237</v>
      </c>
      <c r="K545" s="59">
        <v>700</v>
      </c>
      <c r="L545" s="59">
        <v>700</v>
      </c>
      <c r="M545" s="59">
        <v>0</v>
      </c>
      <c r="N545" s="59">
        <v>0</v>
      </c>
      <c r="O545" s="59">
        <v>0</v>
      </c>
      <c r="P545" s="59">
        <v>0</v>
      </c>
      <c r="Q545">
        <v>0</v>
      </c>
      <c r="R545">
        <v>0</v>
      </c>
    </row>
    <row r="546" spans="1:18">
      <c r="A546">
        <v>4148</v>
      </c>
      <c r="B546" t="s">
        <v>2034</v>
      </c>
      <c r="C546">
        <v>14874</v>
      </c>
      <c r="D546" t="s">
        <v>872</v>
      </c>
      <c r="E546">
        <v>424</v>
      </c>
      <c r="F546" t="s">
        <v>1610</v>
      </c>
      <c r="G546" t="s">
        <v>1611</v>
      </c>
      <c r="H546">
        <v>123</v>
      </c>
      <c r="I546" t="s">
        <v>236</v>
      </c>
      <c r="J546" t="s">
        <v>237</v>
      </c>
      <c r="K546" s="59">
        <v>200</v>
      </c>
      <c r="L546" s="59">
        <v>200</v>
      </c>
      <c r="M546" s="59">
        <v>0</v>
      </c>
      <c r="N546" s="59">
        <v>0</v>
      </c>
      <c r="O546" s="59">
        <v>0</v>
      </c>
      <c r="P546" s="59">
        <v>0</v>
      </c>
      <c r="Q546">
        <v>0</v>
      </c>
      <c r="R546">
        <v>0</v>
      </c>
    </row>
    <row r="547" spans="1:18">
      <c r="A547">
        <v>4151</v>
      </c>
      <c r="B547" t="s">
        <v>1193</v>
      </c>
      <c r="C547">
        <v>14874</v>
      </c>
      <c r="D547" t="s">
        <v>872</v>
      </c>
      <c r="E547">
        <v>228</v>
      </c>
      <c r="F547" t="s">
        <v>1194</v>
      </c>
      <c r="G547" t="s">
        <v>1195</v>
      </c>
      <c r="H547">
        <v>123</v>
      </c>
      <c r="I547" t="s">
        <v>236</v>
      </c>
      <c r="J547" t="s">
        <v>237</v>
      </c>
      <c r="K547" s="59">
        <v>1000</v>
      </c>
      <c r="L547" s="59">
        <v>1000</v>
      </c>
      <c r="M547" s="59">
        <v>0</v>
      </c>
      <c r="N547" s="59">
        <v>0</v>
      </c>
      <c r="O547" s="59">
        <v>0</v>
      </c>
      <c r="P547" s="59">
        <v>0</v>
      </c>
      <c r="Q547">
        <v>0</v>
      </c>
      <c r="R547">
        <v>0</v>
      </c>
    </row>
    <row r="548" spans="1:18">
      <c r="A548">
        <v>4158</v>
      </c>
      <c r="B548" t="s">
        <v>2015</v>
      </c>
      <c r="C548">
        <v>14871</v>
      </c>
      <c r="D548" t="s">
        <v>870</v>
      </c>
      <c r="E548">
        <v>202</v>
      </c>
      <c r="F548" t="s">
        <v>1033</v>
      </c>
      <c r="G548" t="s">
        <v>1034</v>
      </c>
      <c r="H548">
        <v>123</v>
      </c>
      <c r="I548" t="s">
        <v>236</v>
      </c>
      <c r="J548" t="s">
        <v>237</v>
      </c>
      <c r="K548" s="59">
        <v>400</v>
      </c>
      <c r="L548" s="59">
        <v>400</v>
      </c>
      <c r="M548" s="59">
        <v>0</v>
      </c>
      <c r="N548" s="59">
        <v>0</v>
      </c>
      <c r="O548" s="59">
        <v>0</v>
      </c>
      <c r="P548" s="59">
        <v>0</v>
      </c>
      <c r="Q548">
        <v>0</v>
      </c>
      <c r="R548">
        <v>0</v>
      </c>
    </row>
    <row r="549" spans="1:18">
      <c r="A549">
        <v>4160</v>
      </c>
      <c r="B549" t="s">
        <v>1032</v>
      </c>
      <c r="C549">
        <v>14878</v>
      </c>
      <c r="D549" t="s">
        <v>876</v>
      </c>
      <c r="E549">
        <v>202</v>
      </c>
      <c r="F549" t="s">
        <v>1033</v>
      </c>
      <c r="G549" t="s">
        <v>1034</v>
      </c>
      <c r="H549">
        <v>123</v>
      </c>
      <c r="I549" t="s">
        <v>236</v>
      </c>
      <c r="J549" t="s">
        <v>237</v>
      </c>
      <c r="K549" s="59">
        <v>800</v>
      </c>
      <c r="L549" s="59">
        <v>800</v>
      </c>
      <c r="M549" s="59">
        <v>0</v>
      </c>
      <c r="N549" s="59">
        <v>0</v>
      </c>
      <c r="O549" s="59">
        <v>0</v>
      </c>
      <c r="P549" s="59">
        <v>0</v>
      </c>
      <c r="Q549">
        <v>0</v>
      </c>
      <c r="R549">
        <v>0</v>
      </c>
    </row>
    <row r="550" spans="1:18">
      <c r="A550">
        <v>4161</v>
      </c>
      <c r="B550" t="s">
        <v>1590</v>
      </c>
      <c r="C550">
        <v>14876</v>
      </c>
      <c r="D550" t="s">
        <v>874</v>
      </c>
      <c r="E550">
        <v>202</v>
      </c>
      <c r="F550" t="s">
        <v>1033</v>
      </c>
      <c r="G550" t="s">
        <v>1034</v>
      </c>
      <c r="H550">
        <v>123</v>
      </c>
      <c r="I550" t="s">
        <v>236</v>
      </c>
      <c r="J550" t="s">
        <v>237</v>
      </c>
      <c r="K550" s="59">
        <v>300</v>
      </c>
      <c r="L550" s="59">
        <v>300</v>
      </c>
      <c r="M550" s="59">
        <v>0</v>
      </c>
      <c r="N550" s="59">
        <v>0</v>
      </c>
      <c r="O550" s="59">
        <v>0</v>
      </c>
      <c r="P550" s="59">
        <v>0</v>
      </c>
      <c r="Q550">
        <v>0</v>
      </c>
      <c r="R550">
        <v>0</v>
      </c>
    </row>
    <row r="551" spans="1:18">
      <c r="A551">
        <v>4165</v>
      </c>
      <c r="B551" t="s">
        <v>1032</v>
      </c>
      <c r="C551">
        <v>14892</v>
      </c>
      <c r="D551" t="s">
        <v>888</v>
      </c>
      <c r="E551">
        <v>202</v>
      </c>
      <c r="F551" t="s">
        <v>1033</v>
      </c>
      <c r="G551" t="s">
        <v>1034</v>
      </c>
      <c r="H551">
        <v>123</v>
      </c>
      <c r="I551" t="s">
        <v>236</v>
      </c>
      <c r="J551" t="s">
        <v>237</v>
      </c>
      <c r="K551" s="59">
        <v>100</v>
      </c>
      <c r="L551" s="59">
        <v>100</v>
      </c>
      <c r="M551" s="59">
        <v>0</v>
      </c>
      <c r="N551" s="59">
        <v>0</v>
      </c>
      <c r="O551" s="59">
        <v>0</v>
      </c>
      <c r="P551" s="59">
        <v>0</v>
      </c>
      <c r="Q551">
        <v>0</v>
      </c>
      <c r="R551">
        <v>0</v>
      </c>
    </row>
    <row r="552" spans="1:18">
      <c r="A552">
        <v>4168</v>
      </c>
      <c r="B552" t="s">
        <v>2015</v>
      </c>
      <c r="C552">
        <v>14865</v>
      </c>
      <c r="D552" t="s">
        <v>868</v>
      </c>
      <c r="E552">
        <v>202</v>
      </c>
      <c r="F552" t="s">
        <v>1033</v>
      </c>
      <c r="G552" t="s">
        <v>1034</v>
      </c>
      <c r="H552">
        <v>123</v>
      </c>
      <c r="I552" t="s">
        <v>236</v>
      </c>
      <c r="J552" t="s">
        <v>237</v>
      </c>
      <c r="K552" s="59">
        <v>350</v>
      </c>
      <c r="L552" s="59">
        <v>350</v>
      </c>
      <c r="M552" s="59">
        <v>0</v>
      </c>
      <c r="N552" s="59">
        <v>0</v>
      </c>
      <c r="O552" s="59">
        <v>0</v>
      </c>
      <c r="P552" s="59">
        <v>0</v>
      </c>
      <c r="Q552">
        <v>0</v>
      </c>
      <c r="R552">
        <v>0</v>
      </c>
    </row>
    <row r="553" spans="1:18">
      <c r="A553">
        <v>4174</v>
      </c>
      <c r="B553" t="s">
        <v>1889</v>
      </c>
      <c r="C553">
        <v>14892</v>
      </c>
      <c r="D553" t="s">
        <v>888</v>
      </c>
      <c r="E553">
        <v>228</v>
      </c>
      <c r="F553" t="s">
        <v>1194</v>
      </c>
      <c r="G553" t="s">
        <v>1195</v>
      </c>
      <c r="H553">
        <v>123</v>
      </c>
      <c r="I553" t="s">
        <v>236</v>
      </c>
      <c r="J553" t="s">
        <v>237</v>
      </c>
      <c r="K553" s="59">
        <v>0</v>
      </c>
      <c r="L553" s="59">
        <v>0</v>
      </c>
      <c r="M553" s="59">
        <v>0</v>
      </c>
      <c r="N553" s="59">
        <v>0</v>
      </c>
      <c r="O553" s="59">
        <v>0</v>
      </c>
      <c r="P553" s="59">
        <v>0</v>
      </c>
      <c r="Q553">
        <v>0</v>
      </c>
      <c r="R553">
        <v>0</v>
      </c>
    </row>
    <row r="554" spans="1:18">
      <c r="A554">
        <v>4176</v>
      </c>
      <c r="B554" t="s">
        <v>1193</v>
      </c>
      <c r="C554">
        <v>14878</v>
      </c>
      <c r="D554" t="s">
        <v>876</v>
      </c>
      <c r="E554">
        <v>228</v>
      </c>
      <c r="F554" t="s">
        <v>1194</v>
      </c>
      <c r="G554" t="s">
        <v>1195</v>
      </c>
      <c r="H554">
        <v>123</v>
      </c>
      <c r="I554" t="s">
        <v>236</v>
      </c>
      <c r="J554" t="s">
        <v>237</v>
      </c>
      <c r="K554" s="59">
        <v>500</v>
      </c>
      <c r="L554" s="59">
        <v>500</v>
      </c>
      <c r="M554" s="59">
        <v>0</v>
      </c>
      <c r="N554" s="59">
        <v>0</v>
      </c>
      <c r="O554" s="59">
        <v>0</v>
      </c>
      <c r="P554" s="59">
        <v>0</v>
      </c>
      <c r="Q554">
        <v>0</v>
      </c>
      <c r="R554">
        <v>0</v>
      </c>
    </row>
    <row r="555" spans="1:18">
      <c r="A555">
        <v>4180</v>
      </c>
      <c r="B555" t="s">
        <v>1813</v>
      </c>
      <c r="C555">
        <v>14864</v>
      </c>
      <c r="D555" t="s">
        <v>866</v>
      </c>
      <c r="E555">
        <v>202</v>
      </c>
      <c r="F555" t="s">
        <v>1033</v>
      </c>
      <c r="G555" t="s">
        <v>1034</v>
      </c>
      <c r="H555">
        <v>123</v>
      </c>
      <c r="I555" t="s">
        <v>236</v>
      </c>
      <c r="J555" t="s">
        <v>237</v>
      </c>
      <c r="K555" s="59">
        <v>750</v>
      </c>
      <c r="L555" s="59">
        <v>750</v>
      </c>
      <c r="M555" s="59">
        <v>0</v>
      </c>
      <c r="N555" s="59">
        <v>0</v>
      </c>
      <c r="O555" s="59">
        <v>0</v>
      </c>
      <c r="P555" s="59">
        <v>0</v>
      </c>
      <c r="Q555">
        <v>0</v>
      </c>
      <c r="R555">
        <v>0</v>
      </c>
    </row>
    <row r="556" spans="1:18">
      <c r="A556">
        <v>4192</v>
      </c>
      <c r="B556" t="s">
        <v>1813</v>
      </c>
      <c r="C556">
        <v>14877</v>
      </c>
      <c r="D556" t="s">
        <v>875</v>
      </c>
      <c r="E556">
        <v>202</v>
      </c>
      <c r="F556" t="s">
        <v>1033</v>
      </c>
      <c r="G556" t="s">
        <v>1034</v>
      </c>
      <c r="H556">
        <v>123</v>
      </c>
      <c r="I556" t="s">
        <v>236</v>
      </c>
      <c r="J556" t="s">
        <v>237</v>
      </c>
      <c r="K556" s="59">
        <v>450</v>
      </c>
      <c r="L556" s="59">
        <v>450</v>
      </c>
      <c r="M556" s="59">
        <v>0</v>
      </c>
      <c r="N556" s="59">
        <v>0</v>
      </c>
      <c r="O556" s="59">
        <v>0</v>
      </c>
      <c r="P556" s="59">
        <v>0</v>
      </c>
      <c r="Q556">
        <v>0</v>
      </c>
      <c r="R556">
        <v>0</v>
      </c>
    </row>
    <row r="557" spans="1:18">
      <c r="A557">
        <v>4194</v>
      </c>
      <c r="B557" t="s">
        <v>1032</v>
      </c>
      <c r="C557">
        <v>14895</v>
      </c>
      <c r="D557" t="s">
        <v>890</v>
      </c>
      <c r="E557">
        <v>202</v>
      </c>
      <c r="F557" t="s">
        <v>1033</v>
      </c>
      <c r="G557" t="s">
        <v>1034</v>
      </c>
      <c r="H557">
        <v>123</v>
      </c>
      <c r="I557" t="s">
        <v>236</v>
      </c>
      <c r="J557" t="s">
        <v>237</v>
      </c>
      <c r="K557" s="59">
        <v>100</v>
      </c>
      <c r="L557" s="59">
        <v>100</v>
      </c>
      <c r="M557" s="59">
        <v>0</v>
      </c>
      <c r="N557" s="59">
        <v>0</v>
      </c>
      <c r="O557" s="59">
        <v>0</v>
      </c>
      <c r="P557" s="59">
        <v>0</v>
      </c>
      <c r="Q557">
        <v>0</v>
      </c>
      <c r="R557">
        <v>0</v>
      </c>
    </row>
    <row r="558" spans="1:18">
      <c r="A558">
        <v>4207</v>
      </c>
      <c r="B558" t="s">
        <v>1032</v>
      </c>
      <c r="C558">
        <v>46</v>
      </c>
      <c r="D558" t="s">
        <v>832</v>
      </c>
      <c r="E558">
        <v>202</v>
      </c>
      <c r="F558" t="s">
        <v>1033</v>
      </c>
      <c r="G558" t="s">
        <v>1034</v>
      </c>
      <c r="H558">
        <v>123</v>
      </c>
      <c r="I558" t="s">
        <v>236</v>
      </c>
      <c r="J558" t="s">
        <v>237</v>
      </c>
      <c r="K558" s="59">
        <v>300</v>
      </c>
      <c r="L558" s="59">
        <v>300</v>
      </c>
      <c r="M558" s="59">
        <v>0</v>
      </c>
      <c r="N558" s="59">
        <v>0</v>
      </c>
      <c r="O558" s="59">
        <v>0</v>
      </c>
      <c r="P558" s="59">
        <v>0</v>
      </c>
      <c r="Q558">
        <v>0</v>
      </c>
      <c r="R558">
        <v>0</v>
      </c>
    </row>
    <row r="559" spans="1:18">
      <c r="A559">
        <v>4224</v>
      </c>
      <c r="B559" t="s">
        <v>1193</v>
      </c>
      <c r="C559">
        <v>14880</v>
      </c>
      <c r="D559" t="s">
        <v>878</v>
      </c>
      <c r="E559">
        <v>228</v>
      </c>
      <c r="F559" t="s">
        <v>1194</v>
      </c>
      <c r="G559" t="s">
        <v>1195</v>
      </c>
      <c r="H559">
        <v>123</v>
      </c>
      <c r="I559" t="s">
        <v>236</v>
      </c>
      <c r="J559" t="s">
        <v>237</v>
      </c>
      <c r="K559" s="59">
        <v>500</v>
      </c>
      <c r="L559" s="59">
        <v>500</v>
      </c>
      <c r="M559" s="59">
        <v>0</v>
      </c>
      <c r="N559" s="59">
        <v>0</v>
      </c>
      <c r="O559" s="59">
        <v>0</v>
      </c>
      <c r="P559" s="59">
        <v>0</v>
      </c>
      <c r="Q559">
        <v>0</v>
      </c>
      <c r="R559">
        <v>0</v>
      </c>
    </row>
    <row r="560" spans="1:18">
      <c r="A560">
        <v>4236</v>
      </c>
      <c r="B560" t="s">
        <v>1032</v>
      </c>
      <c r="C560">
        <v>14891</v>
      </c>
      <c r="D560" t="s">
        <v>887</v>
      </c>
      <c r="E560">
        <v>202</v>
      </c>
      <c r="F560" t="s">
        <v>1033</v>
      </c>
      <c r="G560" t="s">
        <v>1034</v>
      </c>
      <c r="H560">
        <v>123</v>
      </c>
      <c r="I560" t="s">
        <v>236</v>
      </c>
      <c r="J560" t="s">
        <v>237</v>
      </c>
      <c r="K560" s="59">
        <v>200</v>
      </c>
      <c r="L560" s="59">
        <v>200</v>
      </c>
      <c r="M560" s="59">
        <v>0</v>
      </c>
      <c r="N560" s="59">
        <v>0</v>
      </c>
      <c r="O560" s="59">
        <v>0</v>
      </c>
      <c r="P560" s="59">
        <v>0</v>
      </c>
      <c r="Q560">
        <v>0</v>
      </c>
      <c r="R560">
        <v>0</v>
      </c>
    </row>
    <row r="561" spans="1:18">
      <c r="A561">
        <v>4242</v>
      </c>
      <c r="B561" t="s">
        <v>1032</v>
      </c>
      <c r="C561">
        <v>15043</v>
      </c>
      <c r="D561" t="s">
        <v>889</v>
      </c>
      <c r="E561">
        <v>202</v>
      </c>
      <c r="F561" t="s">
        <v>1033</v>
      </c>
      <c r="G561" t="s">
        <v>1034</v>
      </c>
      <c r="H561">
        <v>123</v>
      </c>
      <c r="I561" t="s">
        <v>236</v>
      </c>
      <c r="J561" t="s">
        <v>237</v>
      </c>
      <c r="K561" s="59">
        <v>200</v>
      </c>
      <c r="L561" s="59">
        <v>200</v>
      </c>
      <c r="M561" s="59">
        <v>0</v>
      </c>
      <c r="N561" s="59">
        <v>0</v>
      </c>
      <c r="O561" s="59">
        <v>0</v>
      </c>
      <c r="P561" s="59">
        <v>0</v>
      </c>
      <c r="Q561">
        <v>0</v>
      </c>
      <c r="R561">
        <v>0</v>
      </c>
    </row>
    <row r="562" spans="1:18">
      <c r="A562">
        <v>4259</v>
      </c>
      <c r="B562" t="s">
        <v>1553</v>
      </c>
      <c r="C562">
        <v>14870</v>
      </c>
      <c r="D562" t="s">
        <v>869</v>
      </c>
      <c r="E562">
        <v>202</v>
      </c>
      <c r="F562" t="s">
        <v>1033</v>
      </c>
      <c r="G562" t="s">
        <v>1034</v>
      </c>
      <c r="H562">
        <v>123</v>
      </c>
      <c r="I562" t="s">
        <v>236</v>
      </c>
      <c r="J562" t="s">
        <v>237</v>
      </c>
      <c r="K562" s="59">
        <v>1000</v>
      </c>
      <c r="L562" s="59">
        <v>1000</v>
      </c>
      <c r="M562" s="59">
        <v>0</v>
      </c>
      <c r="N562" s="59">
        <v>0</v>
      </c>
      <c r="O562" s="59">
        <v>0</v>
      </c>
      <c r="P562" s="59">
        <v>0</v>
      </c>
      <c r="Q562">
        <v>0</v>
      </c>
      <c r="R562">
        <v>0</v>
      </c>
    </row>
    <row r="563" spans="1:18">
      <c r="A563">
        <v>4478</v>
      </c>
      <c r="B563" t="s">
        <v>1032</v>
      </c>
      <c r="C563">
        <v>14884</v>
      </c>
      <c r="D563" t="s">
        <v>880</v>
      </c>
      <c r="E563">
        <v>202</v>
      </c>
      <c r="F563" t="s">
        <v>1033</v>
      </c>
      <c r="G563" t="s">
        <v>1034</v>
      </c>
      <c r="H563">
        <v>123</v>
      </c>
      <c r="I563" t="s">
        <v>236</v>
      </c>
      <c r="J563" t="s">
        <v>237</v>
      </c>
      <c r="K563" s="59">
        <v>600</v>
      </c>
      <c r="L563" s="59">
        <v>600</v>
      </c>
      <c r="M563" s="59">
        <v>0</v>
      </c>
      <c r="N563" s="59">
        <v>0</v>
      </c>
      <c r="O563" s="59">
        <v>0</v>
      </c>
      <c r="P563" s="59">
        <v>0</v>
      </c>
      <c r="Q563">
        <v>0</v>
      </c>
      <c r="R563">
        <v>0</v>
      </c>
    </row>
    <row r="564" spans="1:18">
      <c r="A564">
        <v>4490</v>
      </c>
      <c r="B564" t="s">
        <v>2015</v>
      </c>
      <c r="C564">
        <v>91</v>
      </c>
      <c r="D564" t="s">
        <v>2624</v>
      </c>
      <c r="E564">
        <v>202</v>
      </c>
      <c r="F564" t="s">
        <v>1033</v>
      </c>
      <c r="G564" t="s">
        <v>1034</v>
      </c>
      <c r="H564">
        <v>123</v>
      </c>
      <c r="I564" t="s">
        <v>236</v>
      </c>
      <c r="J564" t="s">
        <v>237</v>
      </c>
      <c r="K564" s="59">
        <v>200</v>
      </c>
      <c r="L564" s="59">
        <v>200</v>
      </c>
      <c r="M564" s="59">
        <v>0</v>
      </c>
      <c r="N564" s="59">
        <v>0</v>
      </c>
      <c r="O564" s="59">
        <v>0</v>
      </c>
      <c r="P564" s="59">
        <v>0</v>
      </c>
      <c r="Q564">
        <v>0</v>
      </c>
      <c r="R564">
        <v>0</v>
      </c>
    </row>
    <row r="565" spans="1:18">
      <c r="A565">
        <v>4491</v>
      </c>
      <c r="B565" t="s">
        <v>2090</v>
      </c>
      <c r="C565">
        <v>60</v>
      </c>
      <c r="D565" t="s">
        <v>850</v>
      </c>
      <c r="E565">
        <v>202</v>
      </c>
      <c r="F565" t="s">
        <v>1033</v>
      </c>
      <c r="G565" t="s">
        <v>1034</v>
      </c>
      <c r="H565">
        <v>123</v>
      </c>
      <c r="I565" t="s">
        <v>236</v>
      </c>
      <c r="J565" t="s">
        <v>237</v>
      </c>
      <c r="K565" s="59">
        <v>200</v>
      </c>
      <c r="L565" s="59">
        <v>200</v>
      </c>
      <c r="M565" s="59">
        <v>0</v>
      </c>
      <c r="N565" s="59">
        <v>0</v>
      </c>
      <c r="O565" s="59">
        <v>0</v>
      </c>
      <c r="P565" s="59">
        <v>0</v>
      </c>
      <c r="Q565">
        <v>0</v>
      </c>
      <c r="R565">
        <v>0</v>
      </c>
    </row>
    <row r="566" spans="1:18">
      <c r="A566">
        <v>4505</v>
      </c>
      <c r="B566" t="s">
        <v>1032</v>
      </c>
      <c r="C566">
        <v>75</v>
      </c>
      <c r="D566" t="s">
        <v>910</v>
      </c>
      <c r="E566">
        <v>202</v>
      </c>
      <c r="F566" t="s">
        <v>1033</v>
      </c>
      <c r="G566" t="s">
        <v>1034</v>
      </c>
      <c r="H566">
        <v>123</v>
      </c>
      <c r="I566" t="s">
        <v>236</v>
      </c>
      <c r="J566" t="s">
        <v>237</v>
      </c>
      <c r="K566" s="59">
        <v>300</v>
      </c>
      <c r="L566" s="59">
        <v>300</v>
      </c>
      <c r="M566" s="59">
        <v>0</v>
      </c>
      <c r="N566" s="59">
        <v>0</v>
      </c>
      <c r="O566" s="59">
        <v>0</v>
      </c>
      <c r="P566" s="59">
        <v>0</v>
      </c>
      <c r="Q566">
        <v>0</v>
      </c>
      <c r="R566">
        <v>0</v>
      </c>
    </row>
    <row r="567" spans="1:18">
      <c r="A567">
        <v>4520</v>
      </c>
      <c r="B567" t="s">
        <v>2102</v>
      </c>
      <c r="C567">
        <v>160</v>
      </c>
      <c r="D567" t="s">
        <v>842</v>
      </c>
      <c r="E567">
        <v>202</v>
      </c>
      <c r="F567" t="s">
        <v>1033</v>
      </c>
      <c r="G567" t="s">
        <v>1034</v>
      </c>
      <c r="H567">
        <v>123</v>
      </c>
      <c r="I567" t="s">
        <v>236</v>
      </c>
      <c r="J567" t="s">
        <v>237</v>
      </c>
      <c r="K567" s="59">
        <v>3299</v>
      </c>
      <c r="L567" s="59">
        <v>3299</v>
      </c>
      <c r="M567" s="59">
        <v>0</v>
      </c>
      <c r="N567" s="59">
        <v>0</v>
      </c>
      <c r="O567" s="59">
        <v>0</v>
      </c>
      <c r="P567" s="59">
        <v>0</v>
      </c>
      <c r="Q567">
        <v>0</v>
      </c>
      <c r="R567">
        <v>0</v>
      </c>
    </row>
    <row r="568" spans="1:18">
      <c r="A568">
        <v>4532</v>
      </c>
      <c r="B568" t="s">
        <v>1553</v>
      </c>
      <c r="C568">
        <v>14875</v>
      </c>
      <c r="D568" t="s">
        <v>873</v>
      </c>
      <c r="E568">
        <v>202</v>
      </c>
      <c r="F568" t="s">
        <v>1033</v>
      </c>
      <c r="G568" t="s">
        <v>1034</v>
      </c>
      <c r="H568">
        <v>123</v>
      </c>
      <c r="I568" t="s">
        <v>236</v>
      </c>
      <c r="J568" t="s">
        <v>237</v>
      </c>
      <c r="K568" s="59">
        <v>700</v>
      </c>
      <c r="L568" s="59">
        <v>700</v>
      </c>
      <c r="M568" s="59">
        <v>0</v>
      </c>
      <c r="N568" s="59">
        <v>0</v>
      </c>
      <c r="O568" s="59">
        <v>0</v>
      </c>
      <c r="P568" s="59">
        <v>0</v>
      </c>
      <c r="Q568">
        <v>0</v>
      </c>
      <c r="R568">
        <v>0</v>
      </c>
    </row>
    <row r="569" spans="1:18">
      <c r="A569">
        <v>4539</v>
      </c>
      <c r="B569" t="s">
        <v>1590</v>
      </c>
      <c r="C569">
        <v>14886</v>
      </c>
      <c r="D569" t="s">
        <v>891</v>
      </c>
      <c r="E569">
        <v>202</v>
      </c>
      <c r="F569" t="s">
        <v>1033</v>
      </c>
      <c r="G569" t="s">
        <v>1034</v>
      </c>
      <c r="H569">
        <v>123</v>
      </c>
      <c r="I569" t="s">
        <v>236</v>
      </c>
      <c r="J569" t="s">
        <v>237</v>
      </c>
      <c r="K569" s="59">
        <v>0</v>
      </c>
      <c r="L569" s="59">
        <v>0</v>
      </c>
      <c r="M569" s="59">
        <v>0</v>
      </c>
      <c r="N569" s="59">
        <v>0</v>
      </c>
      <c r="O569" s="59">
        <v>0</v>
      </c>
      <c r="P569" s="59">
        <v>0</v>
      </c>
      <c r="Q569">
        <v>0</v>
      </c>
      <c r="R569">
        <v>0</v>
      </c>
    </row>
    <row r="570" spans="1:18">
      <c r="A570">
        <v>4546</v>
      </c>
      <c r="B570" t="s">
        <v>1032</v>
      </c>
      <c r="C570">
        <v>84</v>
      </c>
      <c r="D570" t="s">
        <v>828</v>
      </c>
      <c r="E570">
        <v>202</v>
      </c>
      <c r="F570" t="s">
        <v>1033</v>
      </c>
      <c r="G570" t="s">
        <v>1034</v>
      </c>
      <c r="H570">
        <v>123</v>
      </c>
      <c r="I570" t="s">
        <v>236</v>
      </c>
      <c r="J570" t="s">
        <v>237</v>
      </c>
      <c r="K570" s="59">
        <v>300</v>
      </c>
      <c r="L570" s="59">
        <v>300</v>
      </c>
      <c r="M570" s="59">
        <v>0</v>
      </c>
      <c r="N570" s="59">
        <v>0</v>
      </c>
      <c r="O570" s="59">
        <v>0</v>
      </c>
      <c r="P570" s="59">
        <v>0</v>
      </c>
      <c r="Q570">
        <v>0</v>
      </c>
      <c r="R570">
        <v>0</v>
      </c>
    </row>
    <row r="571" spans="1:18">
      <c r="A571">
        <v>4549</v>
      </c>
      <c r="B571" t="s">
        <v>2112</v>
      </c>
      <c r="C571">
        <v>84</v>
      </c>
      <c r="D571" t="s">
        <v>828</v>
      </c>
      <c r="E571">
        <v>424</v>
      </c>
      <c r="F571" t="s">
        <v>1610</v>
      </c>
      <c r="G571" t="s">
        <v>1611</v>
      </c>
      <c r="H571">
        <v>123</v>
      </c>
      <c r="I571" t="s">
        <v>236</v>
      </c>
      <c r="J571" t="s">
        <v>237</v>
      </c>
      <c r="K571" s="59">
        <v>300</v>
      </c>
      <c r="L571" s="59">
        <v>300</v>
      </c>
      <c r="M571" s="59">
        <v>0</v>
      </c>
      <c r="N571" s="59">
        <v>0</v>
      </c>
      <c r="O571" s="59">
        <v>0</v>
      </c>
      <c r="P571" s="59">
        <v>0</v>
      </c>
      <c r="Q571">
        <v>0</v>
      </c>
      <c r="R571">
        <v>0</v>
      </c>
    </row>
    <row r="572" spans="1:18">
      <c r="A572">
        <v>4555</v>
      </c>
      <c r="B572" t="s">
        <v>2114</v>
      </c>
      <c r="C572">
        <v>14893</v>
      </c>
      <c r="D572" t="s">
        <v>893</v>
      </c>
      <c r="E572">
        <v>228</v>
      </c>
      <c r="F572" t="s">
        <v>1194</v>
      </c>
      <c r="G572" t="s">
        <v>1195</v>
      </c>
      <c r="H572">
        <v>123</v>
      </c>
      <c r="I572" t="s">
        <v>236</v>
      </c>
      <c r="J572" t="s">
        <v>237</v>
      </c>
      <c r="K572" s="59">
        <v>0</v>
      </c>
      <c r="L572" s="59">
        <v>0</v>
      </c>
      <c r="M572" s="59">
        <v>0</v>
      </c>
      <c r="N572" s="59">
        <v>0</v>
      </c>
      <c r="O572" s="59">
        <v>0</v>
      </c>
      <c r="P572" s="59">
        <v>0</v>
      </c>
      <c r="Q572">
        <v>0</v>
      </c>
      <c r="R572">
        <v>0</v>
      </c>
    </row>
    <row r="573" spans="1:18">
      <c r="A573">
        <v>4586</v>
      </c>
      <c r="B573" t="s">
        <v>1776</v>
      </c>
      <c r="C573">
        <v>81</v>
      </c>
      <c r="D573" t="s">
        <v>853</v>
      </c>
      <c r="E573">
        <v>202</v>
      </c>
      <c r="F573" t="s">
        <v>1033</v>
      </c>
      <c r="G573" t="s">
        <v>1034</v>
      </c>
      <c r="H573">
        <v>123</v>
      </c>
      <c r="I573" t="s">
        <v>236</v>
      </c>
      <c r="J573" t="s">
        <v>237</v>
      </c>
      <c r="K573" s="59">
        <v>700</v>
      </c>
      <c r="L573" s="59">
        <v>700</v>
      </c>
      <c r="M573" s="59">
        <v>136.27000000000001</v>
      </c>
      <c r="N573" s="59">
        <v>0</v>
      </c>
      <c r="O573" s="59">
        <v>0</v>
      </c>
      <c r="P573" s="59">
        <v>0</v>
      </c>
      <c r="Q573">
        <v>0</v>
      </c>
      <c r="R573">
        <v>0</v>
      </c>
    </row>
    <row r="574" spans="1:18">
      <c r="A574">
        <v>4594</v>
      </c>
      <c r="B574" t="s">
        <v>1032</v>
      </c>
      <c r="C574">
        <v>10644</v>
      </c>
      <c r="D574" t="s">
        <v>825</v>
      </c>
      <c r="E574">
        <v>202</v>
      </c>
      <c r="F574" t="s">
        <v>1033</v>
      </c>
      <c r="G574" t="s">
        <v>1034</v>
      </c>
      <c r="H574">
        <v>123</v>
      </c>
      <c r="I574" t="s">
        <v>236</v>
      </c>
      <c r="J574" t="s">
        <v>237</v>
      </c>
      <c r="K574" s="59">
        <v>400</v>
      </c>
      <c r="L574" s="59">
        <v>400</v>
      </c>
      <c r="M574" s="59">
        <v>0</v>
      </c>
      <c r="N574" s="59">
        <v>0</v>
      </c>
      <c r="O574" s="59">
        <v>0</v>
      </c>
      <c r="P574" s="59">
        <v>0</v>
      </c>
      <c r="Q574">
        <v>0</v>
      </c>
      <c r="R574">
        <v>0</v>
      </c>
    </row>
    <row r="575" spans="1:18">
      <c r="A575">
        <v>4597</v>
      </c>
      <c r="B575" t="s">
        <v>1724</v>
      </c>
      <c r="C575">
        <v>10644</v>
      </c>
      <c r="D575" t="s">
        <v>825</v>
      </c>
      <c r="E575">
        <v>206</v>
      </c>
      <c r="F575" t="s">
        <v>1228</v>
      </c>
      <c r="G575" t="s">
        <v>1229</v>
      </c>
      <c r="H575">
        <v>123</v>
      </c>
      <c r="I575" t="s">
        <v>236</v>
      </c>
      <c r="J575" t="s">
        <v>237</v>
      </c>
      <c r="K575" s="59">
        <v>100</v>
      </c>
      <c r="L575" s="59">
        <v>100</v>
      </c>
      <c r="M575" s="59">
        <v>0</v>
      </c>
      <c r="N575" s="59">
        <v>0</v>
      </c>
      <c r="O575" s="59">
        <v>0</v>
      </c>
      <c r="P575" s="59">
        <v>0</v>
      </c>
      <c r="Q575">
        <v>0</v>
      </c>
      <c r="R575">
        <v>0</v>
      </c>
    </row>
    <row r="576" spans="1:18">
      <c r="A576">
        <v>4600</v>
      </c>
      <c r="B576" t="s">
        <v>1590</v>
      </c>
      <c r="C576">
        <v>336</v>
      </c>
      <c r="D576" t="s">
        <v>235</v>
      </c>
      <c r="E576">
        <v>202</v>
      </c>
      <c r="F576" t="s">
        <v>1033</v>
      </c>
      <c r="G576" t="s">
        <v>1034</v>
      </c>
      <c r="H576">
        <v>123</v>
      </c>
      <c r="I576" t="s">
        <v>236</v>
      </c>
      <c r="J576" t="s">
        <v>237</v>
      </c>
      <c r="K576" s="59">
        <v>0</v>
      </c>
      <c r="L576" s="59">
        <v>1500</v>
      </c>
      <c r="M576" s="59">
        <v>0</v>
      </c>
      <c r="N576" s="59">
        <v>0</v>
      </c>
      <c r="O576" s="59">
        <v>0</v>
      </c>
      <c r="P576" s="59">
        <v>0</v>
      </c>
      <c r="Q576">
        <v>0</v>
      </c>
      <c r="R576">
        <v>0</v>
      </c>
    </row>
    <row r="577" spans="1:19">
      <c r="A577">
        <v>4662</v>
      </c>
      <c r="B577" t="s">
        <v>1032</v>
      </c>
      <c r="C577">
        <v>188</v>
      </c>
      <c r="D577" t="s">
        <v>897</v>
      </c>
      <c r="E577">
        <v>202</v>
      </c>
      <c r="F577" t="s">
        <v>1033</v>
      </c>
      <c r="G577" t="s">
        <v>1034</v>
      </c>
      <c r="H577">
        <v>123</v>
      </c>
      <c r="I577" t="s">
        <v>236</v>
      </c>
      <c r="J577" t="s">
        <v>237</v>
      </c>
      <c r="K577" s="59">
        <v>2000</v>
      </c>
      <c r="L577" s="59">
        <v>2000</v>
      </c>
      <c r="M577" s="59">
        <v>0</v>
      </c>
      <c r="N577" s="59">
        <v>0</v>
      </c>
      <c r="O577" s="59">
        <v>0</v>
      </c>
      <c r="P577" s="59">
        <v>0</v>
      </c>
      <c r="Q577">
        <v>0</v>
      </c>
      <c r="R577">
        <v>0</v>
      </c>
    </row>
    <row r="578" spans="1:19">
      <c r="A578">
        <v>4844</v>
      </c>
      <c r="B578" t="s">
        <v>2137</v>
      </c>
      <c r="C578">
        <v>16603</v>
      </c>
      <c r="D578" t="s">
        <v>959</v>
      </c>
      <c r="E578">
        <v>202</v>
      </c>
      <c r="F578" t="s">
        <v>1033</v>
      </c>
      <c r="G578" t="s">
        <v>1034</v>
      </c>
      <c r="H578">
        <v>123</v>
      </c>
      <c r="I578" t="s">
        <v>236</v>
      </c>
      <c r="J578" t="s">
        <v>237</v>
      </c>
      <c r="K578" s="59">
        <v>0</v>
      </c>
      <c r="L578" s="59">
        <v>0</v>
      </c>
      <c r="M578" s="59">
        <v>0</v>
      </c>
      <c r="N578" s="59">
        <v>0</v>
      </c>
      <c r="O578" s="59">
        <v>0</v>
      </c>
      <c r="P578" s="59">
        <v>0</v>
      </c>
      <c r="Q578">
        <v>0</v>
      </c>
      <c r="R578">
        <v>0</v>
      </c>
    </row>
    <row r="579" spans="1:19">
      <c r="A579">
        <v>4851</v>
      </c>
      <c r="B579" t="s">
        <v>2015</v>
      </c>
      <c r="C579">
        <v>16604</v>
      </c>
      <c r="D579" t="s">
        <v>952</v>
      </c>
      <c r="E579">
        <v>202</v>
      </c>
      <c r="F579" t="s">
        <v>1033</v>
      </c>
      <c r="G579" t="s">
        <v>1034</v>
      </c>
      <c r="H579">
        <v>123</v>
      </c>
      <c r="I579" t="s">
        <v>236</v>
      </c>
      <c r="J579" t="s">
        <v>237</v>
      </c>
      <c r="K579" s="59">
        <v>0</v>
      </c>
      <c r="L579" s="59">
        <v>2000</v>
      </c>
      <c r="M579" s="59">
        <v>0</v>
      </c>
      <c r="N579" s="59">
        <v>0</v>
      </c>
      <c r="O579" s="59">
        <v>0</v>
      </c>
      <c r="P579" s="59">
        <v>0</v>
      </c>
      <c r="Q579">
        <v>0</v>
      </c>
      <c r="R579">
        <v>0</v>
      </c>
    </row>
    <row r="580" spans="1:19">
      <c r="A580">
        <v>4930</v>
      </c>
      <c r="B580" t="s">
        <v>1139</v>
      </c>
      <c r="C580">
        <v>14879</v>
      </c>
      <c r="D580" t="s">
        <v>877</v>
      </c>
      <c r="E580">
        <v>341</v>
      </c>
      <c r="F580" t="s">
        <v>1138</v>
      </c>
      <c r="G580" t="s">
        <v>1139</v>
      </c>
      <c r="H580">
        <v>123</v>
      </c>
      <c r="I580" t="s">
        <v>236</v>
      </c>
      <c r="J580" t="s">
        <v>237</v>
      </c>
      <c r="K580" s="59">
        <v>0</v>
      </c>
      <c r="L580" s="59">
        <v>0</v>
      </c>
      <c r="M580" s="59">
        <v>0</v>
      </c>
      <c r="N580" s="59">
        <v>0</v>
      </c>
      <c r="O580" s="59">
        <v>0</v>
      </c>
      <c r="P580" s="59">
        <v>0</v>
      </c>
      <c r="Q580">
        <v>0</v>
      </c>
      <c r="R580">
        <v>0</v>
      </c>
      <c r="S580">
        <v>200</v>
      </c>
    </row>
    <row r="581" spans="1:19">
      <c r="A581">
        <v>5334</v>
      </c>
      <c r="B581" t="s">
        <v>2182</v>
      </c>
      <c r="C581">
        <v>55</v>
      </c>
      <c r="D581" t="s">
        <v>834</v>
      </c>
      <c r="E581">
        <v>231</v>
      </c>
      <c r="F581" t="s">
        <v>1518</v>
      </c>
      <c r="G581" t="s">
        <v>1519</v>
      </c>
      <c r="H581">
        <v>123</v>
      </c>
      <c r="I581" t="s">
        <v>236</v>
      </c>
      <c r="J581" t="s">
        <v>237</v>
      </c>
      <c r="K581" s="59">
        <v>200</v>
      </c>
      <c r="L581" s="59">
        <v>200</v>
      </c>
      <c r="M581" s="59">
        <v>200</v>
      </c>
      <c r="N581" s="59">
        <v>0</v>
      </c>
      <c r="O581" s="59">
        <v>0</v>
      </c>
      <c r="P581" s="59">
        <v>0</v>
      </c>
      <c r="Q581">
        <v>0</v>
      </c>
      <c r="R581">
        <v>0</v>
      </c>
      <c r="S581" t="s">
        <v>2183</v>
      </c>
    </row>
    <row r="582" spans="1:19">
      <c r="A582">
        <v>5355</v>
      </c>
      <c r="B582" t="s">
        <v>1034</v>
      </c>
      <c r="C582">
        <v>17081</v>
      </c>
      <c r="D582" t="s">
        <v>820</v>
      </c>
      <c r="E582">
        <v>202</v>
      </c>
      <c r="F582" t="s">
        <v>1033</v>
      </c>
      <c r="G582" t="s">
        <v>1034</v>
      </c>
      <c r="H582">
        <v>123</v>
      </c>
      <c r="I582" t="s">
        <v>236</v>
      </c>
      <c r="J582" t="s">
        <v>237</v>
      </c>
      <c r="K582" s="59">
        <v>350</v>
      </c>
      <c r="L582" s="59">
        <v>350</v>
      </c>
      <c r="M582" s="59">
        <v>0</v>
      </c>
      <c r="N582" s="59">
        <v>0</v>
      </c>
      <c r="O582" s="59">
        <v>0</v>
      </c>
      <c r="P582" s="59">
        <v>0</v>
      </c>
      <c r="Q582">
        <v>0</v>
      </c>
      <c r="R582">
        <v>0</v>
      </c>
    </row>
    <row r="583" spans="1:19">
      <c r="A583">
        <v>5359</v>
      </c>
      <c r="B583" t="s">
        <v>2187</v>
      </c>
      <c r="C583">
        <v>15042</v>
      </c>
      <c r="D583" t="s">
        <v>861</v>
      </c>
      <c r="E583">
        <v>228</v>
      </c>
      <c r="F583" t="s">
        <v>1194</v>
      </c>
      <c r="G583" t="s">
        <v>1195</v>
      </c>
      <c r="H583">
        <v>123</v>
      </c>
      <c r="I583" t="s">
        <v>236</v>
      </c>
      <c r="J583" t="s">
        <v>237</v>
      </c>
      <c r="K583" s="59">
        <v>500</v>
      </c>
      <c r="L583" s="59">
        <v>500</v>
      </c>
      <c r="M583" s="59">
        <v>0</v>
      </c>
      <c r="N583" s="59">
        <v>0</v>
      </c>
      <c r="O583" s="59">
        <v>0</v>
      </c>
      <c r="P583" s="59">
        <v>0</v>
      </c>
      <c r="Q583">
        <v>0</v>
      </c>
      <c r="R583">
        <v>0</v>
      </c>
    </row>
    <row r="584" spans="1:19">
      <c r="A584">
        <v>5559</v>
      </c>
      <c r="B584" t="s">
        <v>1034</v>
      </c>
      <c r="C584">
        <v>86</v>
      </c>
      <c r="D584" t="s">
        <v>822</v>
      </c>
      <c r="E584">
        <v>202</v>
      </c>
      <c r="F584" t="s">
        <v>1033</v>
      </c>
      <c r="G584" t="s">
        <v>1034</v>
      </c>
      <c r="H584">
        <v>123</v>
      </c>
      <c r="I584" t="s">
        <v>236</v>
      </c>
      <c r="J584" t="s">
        <v>237</v>
      </c>
      <c r="K584" s="59">
        <v>0</v>
      </c>
      <c r="L584" s="59">
        <v>0</v>
      </c>
      <c r="M584" s="59">
        <v>0</v>
      </c>
      <c r="N584" s="59">
        <v>0</v>
      </c>
      <c r="O584" s="59">
        <v>0</v>
      </c>
      <c r="P584" s="59">
        <v>0</v>
      </c>
      <c r="Q584">
        <v>0</v>
      </c>
      <c r="R584">
        <v>0</v>
      </c>
    </row>
    <row r="585" spans="1:19">
      <c r="A585">
        <v>5562</v>
      </c>
      <c r="B585" t="s">
        <v>1229</v>
      </c>
      <c r="C585">
        <v>54</v>
      </c>
      <c r="D585" t="s">
        <v>839</v>
      </c>
      <c r="E585">
        <v>206</v>
      </c>
      <c r="F585" t="s">
        <v>1228</v>
      </c>
      <c r="G585" t="s">
        <v>1229</v>
      </c>
      <c r="H585">
        <v>123</v>
      </c>
      <c r="I585" t="s">
        <v>236</v>
      </c>
      <c r="J585" t="s">
        <v>237</v>
      </c>
      <c r="K585" s="59">
        <v>150</v>
      </c>
      <c r="L585" s="59">
        <v>150</v>
      </c>
      <c r="M585" s="59">
        <v>0</v>
      </c>
      <c r="N585" s="59">
        <v>0</v>
      </c>
      <c r="O585" s="59">
        <v>0</v>
      </c>
      <c r="P585" s="59">
        <v>0</v>
      </c>
      <c r="Q585">
        <v>0</v>
      </c>
      <c r="R585">
        <v>0</v>
      </c>
      <c r="S585" t="s">
        <v>1850</v>
      </c>
    </row>
    <row r="586" spans="1:19">
      <c r="A586">
        <v>5572</v>
      </c>
      <c r="B586" t="s">
        <v>1889</v>
      </c>
      <c r="C586">
        <v>14886</v>
      </c>
      <c r="D586" t="s">
        <v>891</v>
      </c>
      <c r="E586">
        <v>228</v>
      </c>
      <c r="F586" t="s">
        <v>1194</v>
      </c>
      <c r="G586" t="s">
        <v>1195</v>
      </c>
      <c r="H586">
        <v>123</v>
      </c>
      <c r="I586" t="s">
        <v>236</v>
      </c>
      <c r="J586" t="s">
        <v>237</v>
      </c>
      <c r="K586" s="59">
        <v>0</v>
      </c>
      <c r="L586" s="59">
        <v>0</v>
      </c>
      <c r="M586" s="59">
        <v>0</v>
      </c>
      <c r="N586" s="59">
        <v>0</v>
      </c>
      <c r="O586" s="59">
        <v>0</v>
      </c>
      <c r="P586" s="59">
        <v>0</v>
      </c>
      <c r="Q586">
        <v>0</v>
      </c>
      <c r="R586">
        <v>0</v>
      </c>
    </row>
    <row r="587" spans="1:19">
      <c r="A587">
        <v>5707</v>
      </c>
      <c r="B587" t="s">
        <v>2015</v>
      </c>
      <c r="C587">
        <v>17201</v>
      </c>
      <c r="D587" t="s">
        <v>942</v>
      </c>
      <c r="E587">
        <v>202</v>
      </c>
      <c r="F587" t="s">
        <v>1033</v>
      </c>
      <c r="G587" t="s">
        <v>1034</v>
      </c>
      <c r="H587">
        <v>123</v>
      </c>
      <c r="I587" t="s">
        <v>236</v>
      </c>
      <c r="J587" t="s">
        <v>237</v>
      </c>
      <c r="K587" s="59">
        <v>750</v>
      </c>
      <c r="L587" s="59">
        <v>750</v>
      </c>
      <c r="M587" s="59">
        <v>0</v>
      </c>
      <c r="N587" s="59">
        <v>0</v>
      </c>
      <c r="O587" s="59">
        <v>0</v>
      </c>
      <c r="P587" s="59">
        <v>0</v>
      </c>
      <c r="Q587">
        <v>0</v>
      </c>
      <c r="R587">
        <v>0</v>
      </c>
    </row>
    <row r="588" spans="1:19">
      <c r="A588">
        <v>5722</v>
      </c>
      <c r="B588" t="s">
        <v>2204</v>
      </c>
      <c r="C588">
        <v>14870</v>
      </c>
      <c r="D588" t="s">
        <v>869</v>
      </c>
      <c r="E588">
        <v>228</v>
      </c>
      <c r="F588" t="s">
        <v>1194</v>
      </c>
      <c r="G588" t="s">
        <v>1195</v>
      </c>
      <c r="H588">
        <v>123</v>
      </c>
      <c r="I588" t="s">
        <v>236</v>
      </c>
      <c r="J588" t="s">
        <v>237</v>
      </c>
      <c r="K588" s="59">
        <v>0</v>
      </c>
      <c r="L588" s="59">
        <v>0</v>
      </c>
      <c r="M588" s="59">
        <v>0</v>
      </c>
      <c r="N588" s="59">
        <v>0</v>
      </c>
      <c r="O588" s="59">
        <v>0</v>
      </c>
      <c r="P588" s="59">
        <v>0</v>
      </c>
      <c r="Q588">
        <v>0</v>
      </c>
      <c r="R588">
        <v>0</v>
      </c>
    </row>
    <row r="589" spans="1:19">
      <c r="A589">
        <v>5732</v>
      </c>
      <c r="B589" t="s">
        <v>2208</v>
      </c>
      <c r="C589">
        <v>14882</v>
      </c>
      <c r="D589" t="s">
        <v>882</v>
      </c>
      <c r="E589">
        <v>114</v>
      </c>
      <c r="F589" t="s">
        <v>1799</v>
      </c>
      <c r="G589" t="s">
        <v>14</v>
      </c>
      <c r="H589">
        <v>123</v>
      </c>
      <c r="I589" t="s">
        <v>236</v>
      </c>
      <c r="J589" t="s">
        <v>237</v>
      </c>
      <c r="K589" s="59">
        <v>0</v>
      </c>
      <c r="L589" s="59">
        <v>0</v>
      </c>
      <c r="M589" s="59">
        <v>0</v>
      </c>
      <c r="N589" s="59">
        <v>0</v>
      </c>
      <c r="O589" s="59">
        <v>0</v>
      </c>
      <c r="P589" s="59">
        <v>0</v>
      </c>
      <c r="Q589">
        <v>0</v>
      </c>
      <c r="R589">
        <v>0</v>
      </c>
      <c r="S589" t="s">
        <v>2209</v>
      </c>
    </row>
    <row r="590" spans="1:19">
      <c r="A590">
        <v>5734</v>
      </c>
      <c r="B590" t="s">
        <v>2211</v>
      </c>
      <c r="C590">
        <v>14882</v>
      </c>
      <c r="D590" t="s">
        <v>882</v>
      </c>
      <c r="E590">
        <v>114</v>
      </c>
      <c r="F590" t="s">
        <v>1799</v>
      </c>
      <c r="G590" t="s">
        <v>14</v>
      </c>
      <c r="H590">
        <v>123</v>
      </c>
      <c r="I590" t="s">
        <v>236</v>
      </c>
      <c r="J590" t="s">
        <v>237</v>
      </c>
      <c r="K590" s="59">
        <v>0</v>
      </c>
      <c r="L590" s="59">
        <v>0</v>
      </c>
      <c r="M590" s="59">
        <v>0</v>
      </c>
      <c r="N590" s="59">
        <v>0</v>
      </c>
      <c r="O590" s="59">
        <v>0</v>
      </c>
      <c r="P590" s="59">
        <v>0</v>
      </c>
      <c r="Q590">
        <v>0</v>
      </c>
      <c r="R590">
        <v>0</v>
      </c>
      <c r="S590" s="332">
        <v>0.23</v>
      </c>
    </row>
    <row r="591" spans="1:19">
      <c r="A591">
        <v>5738</v>
      </c>
      <c r="B591" t="s">
        <v>2213</v>
      </c>
      <c r="C591">
        <v>14882</v>
      </c>
      <c r="D591" t="s">
        <v>882</v>
      </c>
      <c r="E591">
        <v>114</v>
      </c>
      <c r="F591" t="s">
        <v>1799</v>
      </c>
      <c r="G591" t="s">
        <v>14</v>
      </c>
      <c r="H591">
        <v>123</v>
      </c>
      <c r="I591" t="s">
        <v>236</v>
      </c>
      <c r="J591" t="s">
        <v>237</v>
      </c>
      <c r="K591" s="59">
        <v>0</v>
      </c>
      <c r="L591" s="59">
        <v>0</v>
      </c>
      <c r="M591" s="59">
        <v>0</v>
      </c>
      <c r="N591" s="59">
        <v>0</v>
      </c>
      <c r="O591" s="59">
        <v>0</v>
      </c>
      <c r="P591" s="59">
        <v>0</v>
      </c>
      <c r="Q591">
        <v>0</v>
      </c>
      <c r="R591">
        <v>0</v>
      </c>
    </row>
    <row r="592" spans="1:19">
      <c r="A592">
        <v>5740</v>
      </c>
      <c r="B592" t="s">
        <v>2213</v>
      </c>
      <c r="C592">
        <v>14882</v>
      </c>
      <c r="D592" t="s">
        <v>882</v>
      </c>
      <c r="E592">
        <v>114</v>
      </c>
      <c r="F592" t="s">
        <v>1799</v>
      </c>
      <c r="G592" t="s">
        <v>14</v>
      </c>
      <c r="H592">
        <v>123</v>
      </c>
      <c r="I592" t="s">
        <v>236</v>
      </c>
      <c r="J592" t="s">
        <v>237</v>
      </c>
      <c r="K592" s="59">
        <v>0</v>
      </c>
      <c r="L592" s="59">
        <v>0</v>
      </c>
      <c r="M592" s="59">
        <v>0</v>
      </c>
      <c r="N592" s="59">
        <v>0</v>
      </c>
      <c r="O592" s="59">
        <v>0</v>
      </c>
      <c r="P592" s="59">
        <v>0</v>
      </c>
      <c r="Q592">
        <v>0</v>
      </c>
      <c r="R592">
        <v>0</v>
      </c>
      <c r="S592" s="332">
        <v>0.23</v>
      </c>
    </row>
    <row r="593" spans="1:19">
      <c r="A593">
        <v>5796</v>
      </c>
      <c r="B593" t="s">
        <v>1032</v>
      </c>
      <c r="C593">
        <v>11158</v>
      </c>
      <c r="D593" t="s">
        <v>943</v>
      </c>
      <c r="E593">
        <v>202</v>
      </c>
      <c r="F593" t="s">
        <v>1033</v>
      </c>
      <c r="G593" t="s">
        <v>1034</v>
      </c>
      <c r="H593">
        <v>123</v>
      </c>
      <c r="I593" t="s">
        <v>236</v>
      </c>
      <c r="J593" t="s">
        <v>237</v>
      </c>
      <c r="K593" s="59">
        <v>600</v>
      </c>
      <c r="L593" s="59">
        <v>600</v>
      </c>
      <c r="M593" s="59">
        <v>0</v>
      </c>
      <c r="N593" s="59">
        <v>0</v>
      </c>
      <c r="O593" s="59">
        <v>0</v>
      </c>
      <c r="P593" s="59">
        <v>0</v>
      </c>
      <c r="Q593">
        <v>0</v>
      </c>
      <c r="R593">
        <v>0</v>
      </c>
    </row>
    <row r="594" spans="1:19">
      <c r="A594">
        <v>5800</v>
      </c>
      <c r="B594" t="s">
        <v>1776</v>
      </c>
      <c r="C594">
        <v>11155</v>
      </c>
      <c r="D594" t="s">
        <v>761</v>
      </c>
      <c r="E594">
        <v>202</v>
      </c>
      <c r="F594" t="s">
        <v>1033</v>
      </c>
      <c r="G594" t="s">
        <v>1034</v>
      </c>
      <c r="H594">
        <v>123</v>
      </c>
      <c r="I594" t="s">
        <v>236</v>
      </c>
      <c r="J594" t="s">
        <v>237</v>
      </c>
      <c r="K594" s="59">
        <v>1000</v>
      </c>
      <c r="L594" s="59">
        <v>1000</v>
      </c>
      <c r="M594" s="59">
        <v>0</v>
      </c>
      <c r="N594" s="59">
        <v>0</v>
      </c>
      <c r="O594" s="59">
        <v>0</v>
      </c>
      <c r="P594" s="59">
        <v>0</v>
      </c>
      <c r="Q594">
        <v>0</v>
      </c>
      <c r="R594">
        <v>0</v>
      </c>
    </row>
    <row r="595" spans="1:19">
      <c r="A595">
        <v>5805</v>
      </c>
      <c r="B595" t="s">
        <v>2223</v>
      </c>
      <c r="C595">
        <v>7473</v>
      </c>
      <c r="D595" t="s">
        <v>709</v>
      </c>
      <c r="E595">
        <v>228</v>
      </c>
      <c r="F595" t="s">
        <v>1194</v>
      </c>
      <c r="G595" t="s">
        <v>1195</v>
      </c>
      <c r="H595">
        <v>123</v>
      </c>
      <c r="I595" t="s">
        <v>236</v>
      </c>
      <c r="J595" t="s">
        <v>237</v>
      </c>
      <c r="K595" s="59">
        <v>0</v>
      </c>
      <c r="L595" s="59">
        <v>0</v>
      </c>
      <c r="M595" s="59">
        <v>0</v>
      </c>
      <c r="N595" s="59">
        <v>0</v>
      </c>
      <c r="O595" s="59">
        <v>0</v>
      </c>
      <c r="P595" s="59">
        <v>0</v>
      </c>
      <c r="Q595">
        <v>0</v>
      </c>
      <c r="R595">
        <v>0</v>
      </c>
    </row>
    <row r="596" spans="1:19">
      <c r="A596">
        <v>5806</v>
      </c>
      <c r="B596" t="s">
        <v>1032</v>
      </c>
      <c r="C596">
        <v>7473</v>
      </c>
      <c r="D596" t="s">
        <v>709</v>
      </c>
      <c r="E596">
        <v>202</v>
      </c>
      <c r="F596" t="s">
        <v>1033</v>
      </c>
      <c r="G596" t="s">
        <v>1034</v>
      </c>
      <c r="H596">
        <v>123</v>
      </c>
      <c r="I596" t="s">
        <v>236</v>
      </c>
      <c r="J596" t="s">
        <v>237</v>
      </c>
      <c r="K596" s="59">
        <v>0</v>
      </c>
      <c r="L596" s="59">
        <v>0</v>
      </c>
      <c r="M596" s="59">
        <v>0</v>
      </c>
      <c r="N596" s="59">
        <v>0</v>
      </c>
      <c r="O596" s="59">
        <v>0</v>
      </c>
      <c r="P596" s="59">
        <v>0</v>
      </c>
      <c r="Q596">
        <v>0</v>
      </c>
      <c r="R596">
        <v>0</v>
      </c>
    </row>
    <row r="597" spans="1:19">
      <c r="A597">
        <v>5822</v>
      </c>
      <c r="B597" t="s">
        <v>1229</v>
      </c>
      <c r="C597">
        <v>86</v>
      </c>
      <c r="D597" t="s">
        <v>822</v>
      </c>
      <c r="E597">
        <v>206</v>
      </c>
      <c r="F597" t="s">
        <v>1228</v>
      </c>
      <c r="G597" t="s">
        <v>1229</v>
      </c>
      <c r="H597">
        <v>123</v>
      </c>
      <c r="I597" t="s">
        <v>236</v>
      </c>
      <c r="J597" t="s">
        <v>237</v>
      </c>
      <c r="K597" s="59">
        <v>0</v>
      </c>
      <c r="L597" s="59">
        <v>0</v>
      </c>
      <c r="M597" s="59">
        <v>0</v>
      </c>
      <c r="N597" s="59">
        <v>0</v>
      </c>
      <c r="O597" s="59">
        <v>0</v>
      </c>
      <c r="P597" s="59">
        <v>0</v>
      </c>
      <c r="Q597">
        <v>0</v>
      </c>
      <c r="R597">
        <v>0</v>
      </c>
    </row>
    <row r="598" spans="1:19">
      <c r="A598">
        <v>5878</v>
      </c>
      <c r="B598" t="s">
        <v>1032</v>
      </c>
      <c r="C598">
        <v>17589</v>
      </c>
      <c r="D598" t="s">
        <v>777</v>
      </c>
      <c r="E598">
        <v>202</v>
      </c>
      <c r="F598" t="s">
        <v>1033</v>
      </c>
      <c r="G598" t="s">
        <v>1034</v>
      </c>
      <c r="H598">
        <v>123</v>
      </c>
      <c r="I598" t="s">
        <v>236</v>
      </c>
      <c r="J598" t="s">
        <v>237</v>
      </c>
      <c r="K598" s="59">
        <v>0</v>
      </c>
      <c r="L598" s="59">
        <v>0</v>
      </c>
      <c r="M598" s="59">
        <v>0</v>
      </c>
      <c r="N598" s="59">
        <v>0</v>
      </c>
      <c r="O598" s="59">
        <v>0</v>
      </c>
      <c r="P598" s="59">
        <v>0</v>
      </c>
      <c r="Q598">
        <v>0</v>
      </c>
      <c r="R598">
        <v>0</v>
      </c>
    </row>
    <row r="599" spans="1:19">
      <c r="A599">
        <v>5901</v>
      </c>
      <c r="B599" t="s">
        <v>2015</v>
      </c>
      <c r="C599">
        <v>8756</v>
      </c>
      <c r="D599" t="s">
        <v>944</v>
      </c>
      <c r="E599">
        <v>202</v>
      </c>
      <c r="F599" t="s">
        <v>1033</v>
      </c>
      <c r="G599" t="s">
        <v>1034</v>
      </c>
      <c r="H599">
        <v>123</v>
      </c>
      <c r="I599" t="s">
        <v>236</v>
      </c>
      <c r="J599" t="s">
        <v>237</v>
      </c>
      <c r="K599" s="59">
        <v>2500</v>
      </c>
      <c r="L599" s="59">
        <v>2500</v>
      </c>
      <c r="M599" s="59">
        <v>0</v>
      </c>
      <c r="N599" s="59">
        <v>0</v>
      </c>
      <c r="O599" s="59">
        <v>0</v>
      </c>
      <c r="P599" s="59">
        <v>0</v>
      </c>
      <c r="Q599">
        <v>0</v>
      </c>
      <c r="R599">
        <v>0</v>
      </c>
      <c r="S599" t="s">
        <v>2253</v>
      </c>
    </row>
    <row r="600" spans="1:19">
      <c r="A600">
        <v>5915</v>
      </c>
      <c r="B600" t="s">
        <v>2254</v>
      </c>
      <c r="C600">
        <v>17584</v>
      </c>
      <c r="D600" t="s">
        <v>400</v>
      </c>
      <c r="E600">
        <v>202</v>
      </c>
      <c r="F600" t="s">
        <v>1033</v>
      </c>
      <c r="G600" t="s">
        <v>1034</v>
      </c>
      <c r="H600">
        <v>123</v>
      </c>
      <c r="I600" t="s">
        <v>236</v>
      </c>
      <c r="J600" t="s">
        <v>237</v>
      </c>
      <c r="K600" s="59">
        <v>1500</v>
      </c>
      <c r="L600" s="59">
        <v>1500</v>
      </c>
      <c r="M600" s="59">
        <v>0</v>
      </c>
      <c r="N600" s="59">
        <v>0</v>
      </c>
      <c r="O600" s="59">
        <v>0</v>
      </c>
      <c r="P600" s="59">
        <v>0</v>
      </c>
      <c r="Q600">
        <v>0</v>
      </c>
      <c r="R600">
        <v>0</v>
      </c>
    </row>
    <row r="601" spans="1:19">
      <c r="A601">
        <v>5976</v>
      </c>
      <c r="B601" t="s">
        <v>2264</v>
      </c>
      <c r="C601">
        <v>10192</v>
      </c>
      <c r="D601" t="s">
        <v>702</v>
      </c>
      <c r="E601">
        <v>202</v>
      </c>
      <c r="F601" t="s">
        <v>1033</v>
      </c>
      <c r="G601" t="s">
        <v>1034</v>
      </c>
      <c r="H601">
        <v>123</v>
      </c>
      <c r="I601" t="s">
        <v>236</v>
      </c>
      <c r="J601" t="s">
        <v>237</v>
      </c>
      <c r="K601" s="59">
        <v>585</v>
      </c>
      <c r="L601" s="59">
        <v>585</v>
      </c>
      <c r="M601" s="59">
        <v>0</v>
      </c>
      <c r="N601" s="59">
        <v>0</v>
      </c>
      <c r="O601" s="59">
        <v>0</v>
      </c>
      <c r="P601" s="59">
        <v>0</v>
      </c>
      <c r="Q601">
        <v>0</v>
      </c>
      <c r="R601">
        <v>0</v>
      </c>
    </row>
    <row r="602" spans="1:19">
      <c r="A602">
        <v>6120</v>
      </c>
      <c r="B602" t="s">
        <v>2269</v>
      </c>
      <c r="C602">
        <v>189</v>
      </c>
      <c r="D602" t="s">
        <v>896</v>
      </c>
      <c r="E602">
        <v>429</v>
      </c>
      <c r="F602" t="s">
        <v>1925</v>
      </c>
      <c r="G602" t="s">
        <v>1926</v>
      </c>
      <c r="H602">
        <v>123</v>
      </c>
      <c r="I602" t="s">
        <v>236</v>
      </c>
      <c r="J602" t="s">
        <v>237</v>
      </c>
      <c r="K602" s="59">
        <v>2000</v>
      </c>
      <c r="L602" s="59">
        <v>2000</v>
      </c>
      <c r="M602" s="59">
        <v>0</v>
      </c>
      <c r="N602" s="59">
        <v>0</v>
      </c>
      <c r="O602" s="59">
        <v>0</v>
      </c>
      <c r="P602" s="59">
        <v>0</v>
      </c>
      <c r="Q602">
        <v>0</v>
      </c>
      <c r="R602">
        <v>0</v>
      </c>
      <c r="S602" t="s">
        <v>2270</v>
      </c>
    </row>
    <row r="603" spans="1:19">
      <c r="A603">
        <v>6135</v>
      </c>
      <c r="B603" t="s">
        <v>1229</v>
      </c>
      <c r="C603">
        <v>11847</v>
      </c>
      <c r="D603" t="s">
        <v>821</v>
      </c>
      <c r="E603">
        <v>206</v>
      </c>
      <c r="F603" t="s">
        <v>1228</v>
      </c>
      <c r="G603" t="s">
        <v>1229</v>
      </c>
      <c r="H603">
        <v>123</v>
      </c>
      <c r="I603" t="s">
        <v>236</v>
      </c>
      <c r="J603" t="s">
        <v>237</v>
      </c>
      <c r="K603" s="59">
        <v>300</v>
      </c>
      <c r="L603" s="59">
        <v>300</v>
      </c>
      <c r="M603" s="59">
        <v>0</v>
      </c>
      <c r="N603" s="59">
        <v>0</v>
      </c>
      <c r="O603" s="59">
        <v>0</v>
      </c>
      <c r="P603" s="59">
        <v>0</v>
      </c>
      <c r="Q603">
        <v>0</v>
      </c>
      <c r="R603">
        <v>0</v>
      </c>
    </row>
    <row r="604" spans="1:19">
      <c r="A604">
        <v>6202</v>
      </c>
      <c r="B604" t="s">
        <v>2272</v>
      </c>
      <c r="C604">
        <v>189</v>
      </c>
      <c r="D604" t="s">
        <v>896</v>
      </c>
      <c r="E604">
        <v>424</v>
      </c>
      <c r="F604" t="s">
        <v>1610</v>
      </c>
      <c r="G604" t="s">
        <v>1611</v>
      </c>
      <c r="H604">
        <v>123</v>
      </c>
      <c r="I604" t="s">
        <v>236</v>
      </c>
      <c r="J604" t="s">
        <v>237</v>
      </c>
      <c r="K604" s="59">
        <v>3000</v>
      </c>
      <c r="L604" s="59">
        <v>3000</v>
      </c>
      <c r="M604" s="59">
        <v>0</v>
      </c>
      <c r="N604" s="59">
        <v>0</v>
      </c>
      <c r="O604" s="59">
        <v>0</v>
      </c>
      <c r="P604" s="59">
        <v>0</v>
      </c>
      <c r="Q604">
        <v>0</v>
      </c>
      <c r="R604">
        <v>0</v>
      </c>
      <c r="S604" t="s">
        <v>2273</v>
      </c>
    </row>
    <row r="605" spans="1:19">
      <c r="A605">
        <v>6342</v>
      </c>
      <c r="B605" t="s">
        <v>1032</v>
      </c>
      <c r="C605">
        <v>17893</v>
      </c>
      <c r="D605" t="s">
        <v>789</v>
      </c>
      <c r="E605">
        <v>202</v>
      </c>
      <c r="F605" t="s">
        <v>1033</v>
      </c>
      <c r="G605" t="s">
        <v>1034</v>
      </c>
      <c r="H605">
        <v>123</v>
      </c>
      <c r="I605" t="s">
        <v>236</v>
      </c>
      <c r="J605" t="s">
        <v>237</v>
      </c>
      <c r="K605" s="59">
        <v>0</v>
      </c>
      <c r="L605" s="59">
        <v>100</v>
      </c>
      <c r="M605" s="59">
        <v>0</v>
      </c>
      <c r="N605" s="59">
        <v>0</v>
      </c>
      <c r="O605" s="59">
        <v>0</v>
      </c>
      <c r="P605" s="59">
        <v>0</v>
      </c>
      <c r="Q605">
        <v>0</v>
      </c>
      <c r="R605">
        <v>0</v>
      </c>
    </row>
    <row r="606" spans="1:19">
      <c r="A606">
        <v>6532</v>
      </c>
      <c r="B606" t="s">
        <v>1229</v>
      </c>
      <c r="C606">
        <v>43</v>
      </c>
      <c r="D606" t="s">
        <v>831</v>
      </c>
      <c r="E606">
        <v>206</v>
      </c>
      <c r="F606" t="s">
        <v>1228</v>
      </c>
      <c r="G606" t="s">
        <v>1229</v>
      </c>
      <c r="H606">
        <v>123</v>
      </c>
      <c r="I606" t="s">
        <v>236</v>
      </c>
      <c r="J606" t="s">
        <v>237</v>
      </c>
      <c r="K606" s="59">
        <v>50</v>
      </c>
      <c r="L606" s="59">
        <v>50</v>
      </c>
      <c r="M606" s="59">
        <v>0</v>
      </c>
      <c r="N606" s="59">
        <v>0</v>
      </c>
      <c r="O606" s="59">
        <v>0</v>
      </c>
      <c r="P606" s="59">
        <v>0</v>
      </c>
      <c r="Q606">
        <v>0</v>
      </c>
      <c r="R606">
        <v>0</v>
      </c>
    </row>
    <row r="607" spans="1:19">
      <c r="A607">
        <v>6546</v>
      </c>
      <c r="B607" t="s">
        <v>2287</v>
      </c>
      <c r="C607">
        <v>11158</v>
      </c>
      <c r="D607" t="s">
        <v>943</v>
      </c>
      <c r="E607">
        <v>429</v>
      </c>
      <c r="F607" t="s">
        <v>1925</v>
      </c>
      <c r="G607" t="s">
        <v>1926</v>
      </c>
      <c r="H607">
        <v>123</v>
      </c>
      <c r="I607" t="s">
        <v>236</v>
      </c>
      <c r="J607" t="s">
        <v>237</v>
      </c>
      <c r="K607" s="59">
        <v>400</v>
      </c>
      <c r="L607" s="59">
        <v>400</v>
      </c>
      <c r="M607" s="59">
        <v>0</v>
      </c>
      <c r="N607" s="59">
        <v>0</v>
      </c>
      <c r="O607" s="59">
        <v>0</v>
      </c>
      <c r="P607" s="59">
        <v>0</v>
      </c>
      <c r="Q607">
        <v>0</v>
      </c>
      <c r="R607">
        <v>0</v>
      </c>
    </row>
    <row r="608" spans="1:19">
      <c r="A608">
        <v>6674</v>
      </c>
      <c r="B608" t="s">
        <v>1034</v>
      </c>
      <c r="C608">
        <v>15984</v>
      </c>
      <c r="D608" t="s">
        <v>859</v>
      </c>
      <c r="E608">
        <v>202</v>
      </c>
      <c r="F608" t="s">
        <v>1033</v>
      </c>
      <c r="G608" t="s">
        <v>1034</v>
      </c>
      <c r="H608">
        <v>123</v>
      </c>
      <c r="I608" t="s">
        <v>236</v>
      </c>
      <c r="J608" t="s">
        <v>237</v>
      </c>
      <c r="K608" s="59">
        <v>0</v>
      </c>
      <c r="L608" s="59">
        <v>0</v>
      </c>
      <c r="M608" s="59">
        <v>0</v>
      </c>
      <c r="N608" s="59">
        <v>0</v>
      </c>
      <c r="O608" s="59">
        <v>0</v>
      </c>
      <c r="P608" s="59">
        <v>0</v>
      </c>
      <c r="Q608">
        <v>0</v>
      </c>
      <c r="R608">
        <v>0</v>
      </c>
      <c r="S608" t="s">
        <v>2304</v>
      </c>
    </row>
    <row r="609" spans="1:19">
      <c r="A609">
        <v>6676</v>
      </c>
      <c r="B609" t="s">
        <v>2304</v>
      </c>
      <c r="C609">
        <v>15984</v>
      </c>
      <c r="D609" t="s">
        <v>859</v>
      </c>
      <c r="E609">
        <v>202</v>
      </c>
      <c r="F609" t="s">
        <v>1033</v>
      </c>
      <c r="G609" t="s">
        <v>1034</v>
      </c>
      <c r="H609">
        <v>123</v>
      </c>
      <c r="I609" t="s">
        <v>236</v>
      </c>
      <c r="J609" t="s">
        <v>237</v>
      </c>
      <c r="K609" s="59">
        <v>1560</v>
      </c>
      <c r="L609" s="59">
        <v>1560</v>
      </c>
      <c r="M609" s="59">
        <v>0</v>
      </c>
      <c r="N609" s="59">
        <v>0</v>
      </c>
      <c r="O609" s="59">
        <v>0</v>
      </c>
      <c r="P609" s="59">
        <v>0</v>
      </c>
      <c r="Q609">
        <v>0</v>
      </c>
      <c r="R609">
        <v>0</v>
      </c>
    </row>
    <row r="610" spans="1:19">
      <c r="A610">
        <v>6677</v>
      </c>
      <c r="B610" t="s">
        <v>1926</v>
      </c>
      <c r="C610">
        <v>15988</v>
      </c>
      <c r="D610" t="s">
        <v>885</v>
      </c>
      <c r="E610">
        <v>429</v>
      </c>
      <c r="F610" t="s">
        <v>1925</v>
      </c>
      <c r="G610" t="s">
        <v>1926</v>
      </c>
      <c r="H610">
        <v>123</v>
      </c>
      <c r="I610" t="s">
        <v>236</v>
      </c>
      <c r="J610" t="s">
        <v>237</v>
      </c>
      <c r="K610" s="59">
        <v>1056.8</v>
      </c>
      <c r="L610" s="59">
        <v>1056.8</v>
      </c>
      <c r="M610" s="59">
        <v>0</v>
      </c>
      <c r="N610" s="59">
        <v>0</v>
      </c>
      <c r="O610" s="59">
        <v>0</v>
      </c>
      <c r="P610" s="59">
        <v>0</v>
      </c>
      <c r="Q610">
        <v>0</v>
      </c>
      <c r="R610">
        <v>0</v>
      </c>
      <c r="S610" t="s">
        <v>2307</v>
      </c>
    </row>
    <row r="611" spans="1:19">
      <c r="A611">
        <v>6700</v>
      </c>
      <c r="B611" t="s">
        <v>2204</v>
      </c>
      <c r="C611">
        <v>14877</v>
      </c>
      <c r="D611" t="s">
        <v>875</v>
      </c>
      <c r="E611">
        <v>228</v>
      </c>
      <c r="F611" t="s">
        <v>1194</v>
      </c>
      <c r="G611" t="s">
        <v>1195</v>
      </c>
      <c r="H611">
        <v>123</v>
      </c>
      <c r="I611" t="s">
        <v>236</v>
      </c>
      <c r="J611" t="s">
        <v>237</v>
      </c>
      <c r="K611" s="59">
        <v>500</v>
      </c>
      <c r="L611" s="59">
        <v>500</v>
      </c>
      <c r="M611" s="59">
        <v>0</v>
      </c>
      <c r="N611" s="59">
        <v>0</v>
      </c>
      <c r="O611" s="59">
        <v>0</v>
      </c>
      <c r="P611" s="59">
        <v>0</v>
      </c>
      <c r="Q611">
        <v>0</v>
      </c>
      <c r="R611">
        <v>0</v>
      </c>
    </row>
    <row r="612" spans="1:19">
      <c r="A612">
        <v>6701</v>
      </c>
      <c r="B612" t="s">
        <v>2204</v>
      </c>
      <c r="C612">
        <v>15039</v>
      </c>
      <c r="D612" t="s">
        <v>855</v>
      </c>
      <c r="E612">
        <v>228</v>
      </c>
      <c r="F612" t="s">
        <v>1194</v>
      </c>
      <c r="G612" t="s">
        <v>1195</v>
      </c>
      <c r="H612">
        <v>123</v>
      </c>
      <c r="I612" t="s">
        <v>236</v>
      </c>
      <c r="J612" t="s">
        <v>237</v>
      </c>
      <c r="K612" s="59">
        <v>12000</v>
      </c>
      <c r="L612" s="59">
        <v>12000</v>
      </c>
      <c r="M612" s="59">
        <v>0</v>
      </c>
      <c r="N612" s="59">
        <v>0</v>
      </c>
      <c r="O612" s="59">
        <v>0</v>
      </c>
      <c r="P612" s="59">
        <v>0</v>
      </c>
      <c r="Q612">
        <v>0</v>
      </c>
      <c r="R612">
        <v>0</v>
      </c>
      <c r="S612" t="s">
        <v>2309</v>
      </c>
    </row>
    <row r="613" spans="1:19">
      <c r="A613">
        <v>6728</v>
      </c>
      <c r="B613" t="s">
        <v>1590</v>
      </c>
      <c r="C613">
        <v>6884</v>
      </c>
      <c r="D613" t="s">
        <v>947</v>
      </c>
      <c r="E613">
        <v>429</v>
      </c>
      <c r="F613" t="s">
        <v>1925</v>
      </c>
      <c r="G613" t="s">
        <v>1926</v>
      </c>
      <c r="H613">
        <v>123</v>
      </c>
      <c r="I613" t="s">
        <v>236</v>
      </c>
      <c r="J613" t="s">
        <v>237</v>
      </c>
      <c r="K613" s="59">
        <v>0</v>
      </c>
      <c r="L613" s="59">
        <v>0</v>
      </c>
      <c r="M613" s="59">
        <v>0</v>
      </c>
      <c r="N613" s="59">
        <v>0</v>
      </c>
      <c r="O613" s="59">
        <v>0</v>
      </c>
      <c r="P613" s="59">
        <v>0</v>
      </c>
      <c r="Q613">
        <v>0</v>
      </c>
      <c r="R613">
        <v>0</v>
      </c>
    </row>
    <row r="614" spans="1:19">
      <c r="A614">
        <v>6825</v>
      </c>
      <c r="B614" t="s">
        <v>2318</v>
      </c>
      <c r="C614">
        <v>55</v>
      </c>
      <c r="D614" t="s">
        <v>834</v>
      </c>
      <c r="E614">
        <v>228</v>
      </c>
      <c r="F614" t="s">
        <v>1194</v>
      </c>
      <c r="G614" t="s">
        <v>1195</v>
      </c>
      <c r="H614">
        <v>123</v>
      </c>
      <c r="I614" t="s">
        <v>236</v>
      </c>
      <c r="J614" t="s">
        <v>237</v>
      </c>
      <c r="K614" s="59">
        <v>200</v>
      </c>
      <c r="L614" s="59">
        <v>200</v>
      </c>
      <c r="M614" s="59">
        <v>200</v>
      </c>
      <c r="N614" s="59">
        <v>0</v>
      </c>
      <c r="O614" s="59">
        <v>0</v>
      </c>
      <c r="P614" s="59">
        <v>0</v>
      </c>
      <c r="Q614">
        <v>0</v>
      </c>
      <c r="R614">
        <v>0</v>
      </c>
      <c r="S614" t="s">
        <v>2319</v>
      </c>
    </row>
    <row r="615" spans="1:19">
      <c r="A615">
        <v>6852</v>
      </c>
      <c r="B615" t="s">
        <v>2328</v>
      </c>
      <c r="C615">
        <v>55</v>
      </c>
      <c r="D615" t="s">
        <v>834</v>
      </c>
      <c r="E615">
        <v>429</v>
      </c>
      <c r="F615" t="s">
        <v>1925</v>
      </c>
      <c r="G615" t="s">
        <v>1926</v>
      </c>
      <c r="H615">
        <v>123</v>
      </c>
      <c r="I615" t="s">
        <v>236</v>
      </c>
      <c r="J615" t="s">
        <v>237</v>
      </c>
      <c r="K615" s="59">
        <v>1500</v>
      </c>
      <c r="L615" s="59">
        <v>1500</v>
      </c>
      <c r="M615" s="59">
        <v>0</v>
      </c>
      <c r="N615" s="59">
        <v>0</v>
      </c>
      <c r="O615" s="59">
        <v>0</v>
      </c>
      <c r="P615" s="59">
        <v>0</v>
      </c>
      <c r="Q615">
        <v>0</v>
      </c>
      <c r="R615">
        <v>0</v>
      </c>
      <c r="S615" t="s">
        <v>2329</v>
      </c>
    </row>
    <row r="616" spans="1:19">
      <c r="A616">
        <v>6867</v>
      </c>
      <c r="B616" t="s">
        <v>2331</v>
      </c>
      <c r="C616">
        <v>55</v>
      </c>
      <c r="D616" t="s">
        <v>834</v>
      </c>
      <c r="E616">
        <v>429</v>
      </c>
      <c r="F616" t="s">
        <v>1925</v>
      </c>
      <c r="G616" t="s">
        <v>1926</v>
      </c>
      <c r="H616">
        <v>123</v>
      </c>
      <c r="I616" t="s">
        <v>236</v>
      </c>
      <c r="J616" t="s">
        <v>237</v>
      </c>
      <c r="K616" s="59">
        <v>500</v>
      </c>
      <c r="L616" s="59">
        <v>500</v>
      </c>
      <c r="M616" s="59">
        <v>0</v>
      </c>
      <c r="N616" s="59">
        <v>0</v>
      </c>
      <c r="O616" s="59">
        <v>0</v>
      </c>
      <c r="P616" s="59">
        <v>0</v>
      </c>
      <c r="Q616">
        <v>0</v>
      </c>
      <c r="R616">
        <v>0</v>
      </c>
      <c r="S616" t="s">
        <v>2332</v>
      </c>
    </row>
    <row r="617" spans="1:19">
      <c r="A617">
        <v>7355</v>
      </c>
      <c r="B617" t="s">
        <v>1032</v>
      </c>
      <c r="C617">
        <v>47</v>
      </c>
      <c r="D617" t="s">
        <v>960</v>
      </c>
      <c r="E617">
        <v>202</v>
      </c>
      <c r="F617" t="s">
        <v>1033</v>
      </c>
      <c r="G617" t="s">
        <v>1034</v>
      </c>
      <c r="H617">
        <v>123</v>
      </c>
      <c r="I617" t="s">
        <v>236</v>
      </c>
      <c r="J617" t="s">
        <v>237</v>
      </c>
      <c r="K617" s="59">
        <v>0</v>
      </c>
      <c r="L617" s="59">
        <v>500</v>
      </c>
      <c r="M617" s="59">
        <v>0</v>
      </c>
      <c r="N617" s="59">
        <v>0</v>
      </c>
      <c r="O617" s="59">
        <v>0</v>
      </c>
      <c r="P617" s="59">
        <v>0</v>
      </c>
      <c r="Q617">
        <v>0</v>
      </c>
      <c r="R617">
        <v>0</v>
      </c>
    </row>
    <row r="618" spans="1:19">
      <c r="A618">
        <v>7364</v>
      </c>
      <c r="B618" t="s">
        <v>2375</v>
      </c>
      <c r="C618">
        <v>8756</v>
      </c>
      <c r="D618" t="s">
        <v>944</v>
      </c>
      <c r="E618">
        <v>202</v>
      </c>
      <c r="F618" t="s">
        <v>1033</v>
      </c>
      <c r="G618" t="s">
        <v>1034</v>
      </c>
      <c r="H618">
        <v>123</v>
      </c>
      <c r="I618" t="s">
        <v>236</v>
      </c>
      <c r="J618" t="s">
        <v>237</v>
      </c>
      <c r="K618" s="59">
        <v>1500</v>
      </c>
      <c r="L618" s="59">
        <v>1500</v>
      </c>
      <c r="M618" s="59">
        <v>0</v>
      </c>
      <c r="N618" s="59">
        <v>0</v>
      </c>
      <c r="O618" s="59">
        <v>0</v>
      </c>
      <c r="P618" s="59">
        <v>0</v>
      </c>
      <c r="Q618">
        <v>0</v>
      </c>
      <c r="R618">
        <v>0</v>
      </c>
      <c r="S618" t="s">
        <v>2376</v>
      </c>
    </row>
    <row r="619" spans="1:19">
      <c r="A619">
        <v>7475</v>
      </c>
      <c r="B619" t="s">
        <v>1032</v>
      </c>
      <c r="C619">
        <v>165</v>
      </c>
      <c r="D619" t="s">
        <v>2627</v>
      </c>
      <c r="E619">
        <v>202</v>
      </c>
      <c r="F619" t="s">
        <v>1033</v>
      </c>
      <c r="G619" t="s">
        <v>1034</v>
      </c>
      <c r="H619">
        <v>123</v>
      </c>
      <c r="I619" t="s">
        <v>236</v>
      </c>
      <c r="J619" t="s">
        <v>237</v>
      </c>
      <c r="K619" s="59">
        <v>2500</v>
      </c>
      <c r="L619" s="59">
        <v>2500</v>
      </c>
      <c r="M619" s="59">
        <v>0</v>
      </c>
      <c r="N619" s="59">
        <v>0</v>
      </c>
      <c r="O619" s="59">
        <v>0</v>
      </c>
      <c r="P619" s="59">
        <v>0</v>
      </c>
      <c r="Q619">
        <v>0</v>
      </c>
      <c r="R619">
        <v>0</v>
      </c>
    </row>
    <row r="620" spans="1:19">
      <c r="A620">
        <v>7883</v>
      </c>
      <c r="B620" t="s">
        <v>2015</v>
      </c>
      <c r="C620">
        <v>18138</v>
      </c>
      <c r="D620" t="s">
        <v>783</v>
      </c>
      <c r="E620">
        <v>202</v>
      </c>
      <c r="F620" t="s">
        <v>1033</v>
      </c>
      <c r="G620" t="s">
        <v>1034</v>
      </c>
      <c r="H620">
        <v>123</v>
      </c>
      <c r="I620" t="s">
        <v>236</v>
      </c>
      <c r="J620" t="s">
        <v>237</v>
      </c>
      <c r="K620" s="59">
        <v>1000</v>
      </c>
      <c r="L620" s="59">
        <v>1000</v>
      </c>
      <c r="M620" s="59">
        <v>0</v>
      </c>
      <c r="N620" s="59">
        <v>0</v>
      </c>
      <c r="O620" s="59">
        <v>0</v>
      </c>
      <c r="P620" s="59">
        <v>0</v>
      </c>
      <c r="Q620">
        <v>0</v>
      </c>
      <c r="R620">
        <v>0</v>
      </c>
    </row>
    <row r="621" spans="1:19">
      <c r="A621">
        <v>8128</v>
      </c>
      <c r="B621" t="s">
        <v>2434</v>
      </c>
      <c r="C621">
        <v>18154</v>
      </c>
      <c r="D621" t="s">
        <v>763</v>
      </c>
      <c r="E621">
        <v>229</v>
      </c>
      <c r="F621" t="s">
        <v>1874</v>
      </c>
      <c r="G621" t="s">
        <v>1875</v>
      </c>
      <c r="H621">
        <v>123</v>
      </c>
      <c r="I621" t="s">
        <v>236</v>
      </c>
      <c r="J621" t="s">
        <v>237</v>
      </c>
      <c r="K621" s="59">
        <v>1000</v>
      </c>
      <c r="L621" s="59">
        <v>1000</v>
      </c>
      <c r="M621" s="59">
        <v>0</v>
      </c>
      <c r="N621" s="59">
        <v>0</v>
      </c>
      <c r="O621" s="59">
        <v>0</v>
      </c>
      <c r="P621" s="59">
        <v>0</v>
      </c>
      <c r="Q621">
        <v>0</v>
      </c>
      <c r="R621">
        <v>0</v>
      </c>
    </row>
    <row r="622" spans="1:19">
      <c r="A622">
        <v>8133</v>
      </c>
      <c r="B622" t="s">
        <v>1032</v>
      </c>
      <c r="C622">
        <v>18154</v>
      </c>
      <c r="D622" t="s">
        <v>763</v>
      </c>
      <c r="E622">
        <v>202</v>
      </c>
      <c r="F622" t="s">
        <v>1033</v>
      </c>
      <c r="G622" t="s">
        <v>1034</v>
      </c>
      <c r="H622">
        <v>123</v>
      </c>
      <c r="I622" t="s">
        <v>236</v>
      </c>
      <c r="J622" t="s">
        <v>237</v>
      </c>
      <c r="K622" s="59">
        <v>300</v>
      </c>
      <c r="L622" s="59">
        <v>300</v>
      </c>
      <c r="M622" s="59">
        <v>47.24</v>
      </c>
      <c r="N622" s="59">
        <v>0</v>
      </c>
      <c r="O622" s="59">
        <v>0</v>
      </c>
      <c r="P622" s="59">
        <v>0</v>
      </c>
      <c r="Q622">
        <v>0</v>
      </c>
      <c r="R622">
        <v>0</v>
      </c>
    </row>
    <row r="623" spans="1:19">
      <c r="A623">
        <v>8424</v>
      </c>
      <c r="B623" t="s">
        <v>2466</v>
      </c>
      <c r="C623">
        <v>54</v>
      </c>
      <c r="D623" t="s">
        <v>839</v>
      </c>
      <c r="E623">
        <v>206</v>
      </c>
      <c r="F623" t="s">
        <v>1228</v>
      </c>
      <c r="G623" t="s">
        <v>1229</v>
      </c>
      <c r="H623">
        <v>123</v>
      </c>
      <c r="I623" t="s">
        <v>236</v>
      </c>
      <c r="J623" t="s">
        <v>237</v>
      </c>
      <c r="K623" s="59">
        <v>150</v>
      </c>
      <c r="L623" s="59">
        <v>150</v>
      </c>
      <c r="M623" s="59">
        <v>0</v>
      </c>
      <c r="N623" s="59">
        <v>0</v>
      </c>
      <c r="O623" s="59">
        <v>0</v>
      </c>
      <c r="P623" s="59">
        <v>0</v>
      </c>
      <c r="Q623">
        <v>0</v>
      </c>
      <c r="R623">
        <v>0</v>
      </c>
    </row>
    <row r="624" spans="1:19">
      <c r="A624">
        <v>8441</v>
      </c>
      <c r="B624" t="s">
        <v>2467</v>
      </c>
      <c r="C624">
        <v>192</v>
      </c>
      <c r="D624" t="s">
        <v>903</v>
      </c>
      <c r="E624">
        <v>202</v>
      </c>
      <c r="F624" t="s">
        <v>1033</v>
      </c>
      <c r="G624" t="s">
        <v>1034</v>
      </c>
      <c r="H624">
        <v>123</v>
      </c>
      <c r="I624" t="s">
        <v>236</v>
      </c>
      <c r="J624" t="s">
        <v>237</v>
      </c>
      <c r="K624" s="59">
        <v>3000</v>
      </c>
      <c r="L624" s="59">
        <v>3000</v>
      </c>
      <c r="M624" s="59">
        <v>0</v>
      </c>
      <c r="N624" s="59">
        <v>0</v>
      </c>
      <c r="O624" s="59">
        <v>0</v>
      </c>
      <c r="P624" s="59">
        <v>0</v>
      </c>
      <c r="Q624">
        <v>0</v>
      </c>
      <c r="R624">
        <v>0</v>
      </c>
      <c r="S624" t="s">
        <v>2468</v>
      </c>
    </row>
    <row r="625" spans="1:19">
      <c r="A625">
        <v>8501</v>
      </c>
      <c r="B625" t="s">
        <v>2475</v>
      </c>
      <c r="C625">
        <v>192</v>
      </c>
      <c r="D625" t="s">
        <v>903</v>
      </c>
      <c r="E625">
        <v>206</v>
      </c>
      <c r="F625" t="s">
        <v>1228</v>
      </c>
      <c r="G625" t="s">
        <v>1229</v>
      </c>
      <c r="H625">
        <v>123</v>
      </c>
      <c r="I625" t="s">
        <v>236</v>
      </c>
      <c r="J625" t="s">
        <v>237</v>
      </c>
      <c r="K625" s="59">
        <v>200</v>
      </c>
      <c r="L625" s="59">
        <v>200</v>
      </c>
      <c r="M625" s="59">
        <v>0</v>
      </c>
      <c r="N625" s="59">
        <v>0</v>
      </c>
      <c r="O625" s="59">
        <v>0</v>
      </c>
      <c r="P625" s="59">
        <v>0</v>
      </c>
      <c r="Q625">
        <v>0</v>
      </c>
      <c r="R625">
        <v>0</v>
      </c>
    </row>
    <row r="626" spans="1:19">
      <c r="A626">
        <v>8684</v>
      </c>
      <c r="B626" t="s">
        <v>2487</v>
      </c>
      <c r="C626">
        <v>16080</v>
      </c>
      <c r="D626" t="s">
        <v>860</v>
      </c>
      <c r="E626">
        <v>429</v>
      </c>
      <c r="F626" t="s">
        <v>1925</v>
      </c>
      <c r="G626" t="s">
        <v>1926</v>
      </c>
      <c r="H626">
        <v>123</v>
      </c>
      <c r="I626" t="s">
        <v>236</v>
      </c>
      <c r="J626" t="s">
        <v>237</v>
      </c>
      <c r="K626" s="59">
        <v>500</v>
      </c>
      <c r="L626" s="59">
        <v>500</v>
      </c>
      <c r="M626" s="59">
        <v>0</v>
      </c>
      <c r="N626" s="59">
        <v>0</v>
      </c>
      <c r="O626" s="59">
        <v>0</v>
      </c>
      <c r="P626" s="59">
        <v>0</v>
      </c>
      <c r="Q626">
        <v>0</v>
      </c>
      <c r="R626">
        <v>0</v>
      </c>
    </row>
    <row r="627" spans="1:19">
      <c r="A627">
        <v>8797</v>
      </c>
      <c r="B627" t="s">
        <v>1926</v>
      </c>
      <c r="C627">
        <v>11847</v>
      </c>
      <c r="D627" t="s">
        <v>821</v>
      </c>
      <c r="E627">
        <v>429</v>
      </c>
      <c r="F627" t="s">
        <v>1925</v>
      </c>
      <c r="G627" t="s">
        <v>1926</v>
      </c>
      <c r="H627">
        <v>123</v>
      </c>
      <c r="I627" t="s">
        <v>236</v>
      </c>
      <c r="J627" t="s">
        <v>237</v>
      </c>
      <c r="K627" s="59">
        <v>900</v>
      </c>
      <c r="L627" s="59">
        <v>900</v>
      </c>
      <c r="M627" s="59">
        <v>0</v>
      </c>
      <c r="N627" s="59">
        <v>0</v>
      </c>
      <c r="O627" s="59">
        <v>0</v>
      </c>
      <c r="P627" s="59">
        <v>0</v>
      </c>
      <c r="Q627">
        <v>0</v>
      </c>
      <c r="R627">
        <v>0</v>
      </c>
      <c r="S627" t="s">
        <v>2503</v>
      </c>
    </row>
    <row r="628" spans="1:19">
      <c r="A628">
        <v>8801</v>
      </c>
      <c r="B628" t="s">
        <v>1813</v>
      </c>
      <c r="C628">
        <v>11847</v>
      </c>
      <c r="D628" t="s">
        <v>821</v>
      </c>
      <c r="E628">
        <v>202</v>
      </c>
      <c r="F628" t="s">
        <v>1033</v>
      </c>
      <c r="G628" t="s">
        <v>1034</v>
      </c>
      <c r="H628">
        <v>123</v>
      </c>
      <c r="I628" t="s">
        <v>236</v>
      </c>
      <c r="J628" t="s">
        <v>237</v>
      </c>
      <c r="K628" s="59">
        <v>300</v>
      </c>
      <c r="L628" s="59">
        <v>300</v>
      </c>
      <c r="M628" s="59">
        <v>0</v>
      </c>
      <c r="N628" s="59">
        <v>0</v>
      </c>
      <c r="O628" s="59">
        <v>0</v>
      </c>
      <c r="P628" s="59">
        <v>0</v>
      </c>
      <c r="Q628">
        <v>0</v>
      </c>
      <c r="R628">
        <v>0</v>
      </c>
    </row>
    <row r="629" spans="1:19">
      <c r="A629">
        <v>9010</v>
      </c>
      <c r="B629" t="s">
        <v>1889</v>
      </c>
      <c r="C629">
        <v>10887</v>
      </c>
      <c r="D629" t="s">
        <v>826</v>
      </c>
      <c r="E629">
        <v>228</v>
      </c>
      <c r="F629" t="s">
        <v>1194</v>
      </c>
      <c r="G629" t="s">
        <v>1195</v>
      </c>
      <c r="H629">
        <v>123</v>
      </c>
      <c r="I629" t="s">
        <v>236</v>
      </c>
      <c r="J629" t="s">
        <v>237</v>
      </c>
      <c r="K629" s="59">
        <v>16000</v>
      </c>
      <c r="L629" s="59">
        <v>16000</v>
      </c>
      <c r="M629" s="59">
        <v>0</v>
      </c>
      <c r="N629" s="59">
        <v>0</v>
      </c>
      <c r="O629" s="59">
        <v>0</v>
      </c>
      <c r="P629" s="59">
        <v>0</v>
      </c>
      <c r="Q629">
        <v>0</v>
      </c>
      <c r="R629">
        <v>0</v>
      </c>
    </row>
    <row r="630" spans="1:19">
      <c r="A630">
        <v>9333</v>
      </c>
      <c r="B630" t="s">
        <v>2575</v>
      </c>
      <c r="C630">
        <v>11155</v>
      </c>
      <c r="D630" t="s">
        <v>761</v>
      </c>
      <c r="E630">
        <v>429</v>
      </c>
      <c r="F630" t="s">
        <v>1925</v>
      </c>
      <c r="G630" t="s">
        <v>1926</v>
      </c>
      <c r="H630">
        <v>123</v>
      </c>
      <c r="I630" t="s">
        <v>236</v>
      </c>
      <c r="J630" t="s">
        <v>237</v>
      </c>
      <c r="K630" s="59">
        <v>800</v>
      </c>
      <c r="L630" s="59">
        <v>800</v>
      </c>
      <c r="M630" s="59">
        <v>0</v>
      </c>
      <c r="N630" s="59">
        <v>0</v>
      </c>
      <c r="O630" s="59">
        <v>0</v>
      </c>
      <c r="P630" s="59">
        <v>0</v>
      </c>
      <c r="Q630">
        <v>0</v>
      </c>
      <c r="R630">
        <v>0</v>
      </c>
    </row>
    <row r="631" spans="1:19">
      <c r="A631">
        <v>9671</v>
      </c>
      <c r="B631" t="s">
        <v>1195</v>
      </c>
      <c r="C631">
        <v>56</v>
      </c>
      <c r="D631" t="s">
        <v>833</v>
      </c>
      <c r="E631">
        <v>228</v>
      </c>
      <c r="F631" t="s">
        <v>1194</v>
      </c>
      <c r="G631" t="s">
        <v>1195</v>
      </c>
      <c r="H631">
        <v>123</v>
      </c>
      <c r="I631" t="s">
        <v>236</v>
      </c>
      <c r="J631" t="s">
        <v>237</v>
      </c>
      <c r="K631" s="59">
        <v>0</v>
      </c>
      <c r="L631" s="59">
        <v>0</v>
      </c>
      <c r="M631" s="59">
        <v>0</v>
      </c>
      <c r="N631" s="59">
        <v>0</v>
      </c>
      <c r="O631" s="59">
        <v>0</v>
      </c>
      <c r="P631" s="59">
        <v>0</v>
      </c>
      <c r="Q631">
        <v>200</v>
      </c>
      <c r="R631">
        <v>0</v>
      </c>
      <c r="S631" t="s">
        <v>2636</v>
      </c>
    </row>
    <row r="632" spans="1:19">
      <c r="A632">
        <v>9695</v>
      </c>
      <c r="B632" t="s">
        <v>1195</v>
      </c>
      <c r="C632">
        <v>160</v>
      </c>
      <c r="D632" t="s">
        <v>842</v>
      </c>
      <c r="E632">
        <v>228</v>
      </c>
      <c r="F632" t="s">
        <v>1194</v>
      </c>
      <c r="G632" t="s">
        <v>1195</v>
      </c>
      <c r="H632">
        <v>123</v>
      </c>
      <c r="I632" t="s">
        <v>236</v>
      </c>
      <c r="J632" t="s">
        <v>237</v>
      </c>
      <c r="K632" s="59">
        <v>0</v>
      </c>
      <c r="L632" s="59">
        <v>0</v>
      </c>
      <c r="M632" s="59">
        <v>5000</v>
      </c>
      <c r="N632" s="59">
        <v>0</v>
      </c>
      <c r="O632" s="59">
        <v>0</v>
      </c>
      <c r="P632" s="59">
        <v>0</v>
      </c>
      <c r="Q632">
        <v>0</v>
      </c>
      <c r="R632">
        <v>5000</v>
      </c>
    </row>
    <row r="633" spans="1:19">
      <c r="A633">
        <v>2087</v>
      </c>
      <c r="B633" t="s">
        <v>1118</v>
      </c>
      <c r="C633">
        <v>204</v>
      </c>
      <c r="D633" t="s">
        <v>926</v>
      </c>
      <c r="E633">
        <v>208</v>
      </c>
      <c r="F633" t="s">
        <v>1119</v>
      </c>
      <c r="G633" t="s">
        <v>1120</v>
      </c>
      <c r="H633">
        <v>124</v>
      </c>
      <c r="I633" t="s">
        <v>289</v>
      </c>
      <c r="J633" t="s">
        <v>290</v>
      </c>
      <c r="K633" s="59">
        <v>90000</v>
      </c>
      <c r="L633" s="59">
        <v>90000</v>
      </c>
      <c r="M633" s="59">
        <v>88000</v>
      </c>
      <c r="N633" s="59">
        <v>0</v>
      </c>
      <c r="O633" s="59">
        <v>0</v>
      </c>
      <c r="P633" s="59">
        <v>2000</v>
      </c>
      <c r="Q633">
        <v>0</v>
      </c>
      <c r="R633">
        <v>0</v>
      </c>
      <c r="S633" t="s">
        <v>1121</v>
      </c>
    </row>
    <row r="634" spans="1:19">
      <c r="A634">
        <v>2556</v>
      </c>
      <c r="B634" t="s">
        <v>1516</v>
      </c>
      <c r="C634">
        <v>255</v>
      </c>
      <c r="D634" t="s">
        <v>901</v>
      </c>
      <c r="E634">
        <v>208</v>
      </c>
      <c r="F634" t="s">
        <v>1119</v>
      </c>
      <c r="G634" t="s">
        <v>1120</v>
      </c>
      <c r="H634">
        <v>124</v>
      </c>
      <c r="I634" t="s">
        <v>289</v>
      </c>
      <c r="J634" t="s">
        <v>290</v>
      </c>
      <c r="K634" s="59">
        <v>500</v>
      </c>
      <c r="L634" s="59">
        <v>500</v>
      </c>
      <c r="M634" s="59">
        <v>0</v>
      </c>
      <c r="N634" s="59">
        <v>0</v>
      </c>
      <c r="O634" s="59">
        <v>0</v>
      </c>
      <c r="P634" s="59">
        <v>0</v>
      </c>
      <c r="Q634">
        <v>0</v>
      </c>
      <c r="R634">
        <v>0</v>
      </c>
    </row>
    <row r="635" spans="1:19">
      <c r="A635">
        <v>2580</v>
      </c>
      <c r="B635" t="s">
        <v>1554</v>
      </c>
      <c r="C635">
        <v>5361</v>
      </c>
      <c r="D635" t="s">
        <v>911</v>
      </c>
      <c r="E635">
        <v>208</v>
      </c>
      <c r="F635" t="s">
        <v>1119</v>
      </c>
      <c r="G635" t="s">
        <v>1120</v>
      </c>
      <c r="H635">
        <v>124</v>
      </c>
      <c r="I635" t="s">
        <v>289</v>
      </c>
      <c r="J635" t="s">
        <v>290</v>
      </c>
      <c r="K635" s="59">
        <v>0</v>
      </c>
      <c r="L635" s="59">
        <v>0</v>
      </c>
      <c r="M635" s="59">
        <v>0</v>
      </c>
      <c r="N635" s="59">
        <v>0</v>
      </c>
      <c r="O635" s="59">
        <v>0</v>
      </c>
      <c r="P635" s="59">
        <v>0</v>
      </c>
      <c r="Q635">
        <v>0</v>
      </c>
      <c r="R635">
        <v>0</v>
      </c>
    </row>
    <row r="636" spans="1:19">
      <c r="A636">
        <v>2582</v>
      </c>
      <c r="B636" t="s">
        <v>1555</v>
      </c>
      <c r="C636">
        <v>5361</v>
      </c>
      <c r="D636" t="s">
        <v>911</v>
      </c>
      <c r="E636">
        <v>212</v>
      </c>
      <c r="F636" t="s">
        <v>1556</v>
      </c>
      <c r="G636" t="s">
        <v>1557</v>
      </c>
      <c r="H636">
        <v>124</v>
      </c>
      <c r="I636" t="s">
        <v>289</v>
      </c>
      <c r="J636" t="s">
        <v>290</v>
      </c>
      <c r="K636" s="59">
        <v>200</v>
      </c>
      <c r="L636" s="59">
        <v>200</v>
      </c>
      <c r="M636" s="59">
        <v>0</v>
      </c>
      <c r="N636" s="59">
        <v>0</v>
      </c>
      <c r="O636" s="59">
        <v>0</v>
      </c>
      <c r="P636" s="59">
        <v>0</v>
      </c>
      <c r="Q636">
        <v>0</v>
      </c>
      <c r="R636">
        <v>0</v>
      </c>
    </row>
    <row r="637" spans="1:19">
      <c r="A637">
        <v>3348</v>
      </c>
      <c r="B637" t="s">
        <v>1804</v>
      </c>
      <c r="C637">
        <v>7554</v>
      </c>
      <c r="D637" t="s">
        <v>941</v>
      </c>
      <c r="E637">
        <v>208</v>
      </c>
      <c r="F637" t="s">
        <v>1119</v>
      </c>
      <c r="G637" t="s">
        <v>1120</v>
      </c>
      <c r="H637">
        <v>124</v>
      </c>
      <c r="I637" t="s">
        <v>289</v>
      </c>
      <c r="J637" t="s">
        <v>290</v>
      </c>
      <c r="K637" s="59">
        <v>0</v>
      </c>
      <c r="L637" s="59">
        <v>0</v>
      </c>
      <c r="M637" s="59">
        <v>0</v>
      </c>
      <c r="N637" s="59">
        <v>0</v>
      </c>
      <c r="O637" s="59">
        <v>0</v>
      </c>
      <c r="P637" s="59">
        <v>0</v>
      </c>
      <c r="Q637">
        <v>0</v>
      </c>
      <c r="R637">
        <v>0</v>
      </c>
    </row>
    <row r="638" spans="1:19">
      <c r="A638">
        <v>3557</v>
      </c>
      <c r="B638" t="s">
        <v>1861</v>
      </c>
      <c r="C638">
        <v>201</v>
      </c>
      <c r="D638" t="s">
        <v>906</v>
      </c>
      <c r="E638">
        <v>212</v>
      </c>
      <c r="F638" t="s">
        <v>1556</v>
      </c>
      <c r="G638" t="s">
        <v>1557</v>
      </c>
      <c r="H638">
        <v>124</v>
      </c>
      <c r="I638" t="s">
        <v>289</v>
      </c>
      <c r="J638" t="s">
        <v>290</v>
      </c>
      <c r="K638" s="59">
        <v>2500</v>
      </c>
      <c r="L638" s="59">
        <v>2500</v>
      </c>
      <c r="M638" s="59">
        <v>0</v>
      </c>
      <c r="N638" s="59">
        <v>0</v>
      </c>
      <c r="O638" s="59">
        <v>0</v>
      </c>
      <c r="P638" s="59">
        <v>0</v>
      </c>
      <c r="Q638">
        <v>0</v>
      </c>
      <c r="R638">
        <v>0</v>
      </c>
      <c r="S638">
        <v>3000</v>
      </c>
    </row>
    <row r="639" spans="1:19">
      <c r="A639">
        <v>4506</v>
      </c>
      <c r="B639" t="s">
        <v>2100</v>
      </c>
      <c r="C639">
        <v>75</v>
      </c>
      <c r="D639" t="s">
        <v>910</v>
      </c>
      <c r="E639">
        <v>208</v>
      </c>
      <c r="F639" t="s">
        <v>1119</v>
      </c>
      <c r="G639" t="s">
        <v>1120</v>
      </c>
      <c r="H639">
        <v>124</v>
      </c>
      <c r="I639" t="s">
        <v>289</v>
      </c>
      <c r="J639" t="s">
        <v>290</v>
      </c>
      <c r="K639" s="59">
        <v>0</v>
      </c>
      <c r="L639" s="59">
        <v>0</v>
      </c>
      <c r="M639" s="59">
        <v>0</v>
      </c>
      <c r="N639" s="59">
        <v>0</v>
      </c>
      <c r="O639" s="59">
        <v>0</v>
      </c>
      <c r="P639" s="59">
        <v>0</v>
      </c>
      <c r="Q639">
        <v>0</v>
      </c>
      <c r="R639">
        <v>0</v>
      </c>
    </row>
    <row r="640" spans="1:19">
      <c r="A640">
        <v>5799</v>
      </c>
      <c r="B640" t="s">
        <v>2221</v>
      </c>
      <c r="C640">
        <v>11155</v>
      </c>
      <c r="D640" t="s">
        <v>761</v>
      </c>
      <c r="E640">
        <v>208</v>
      </c>
      <c r="F640" t="s">
        <v>1119</v>
      </c>
      <c r="G640" t="s">
        <v>1120</v>
      </c>
      <c r="H640">
        <v>124</v>
      </c>
      <c r="I640" t="s">
        <v>289</v>
      </c>
      <c r="J640" t="s">
        <v>290</v>
      </c>
      <c r="K640" s="59">
        <v>0</v>
      </c>
      <c r="L640" s="59">
        <v>0</v>
      </c>
      <c r="M640" s="59">
        <v>0</v>
      </c>
      <c r="N640" s="59">
        <v>0</v>
      </c>
      <c r="O640" s="59">
        <v>0</v>
      </c>
      <c r="P640" s="59">
        <v>0</v>
      </c>
      <c r="Q640">
        <v>0</v>
      </c>
      <c r="R640">
        <v>0</v>
      </c>
    </row>
    <row r="641" spans="1:19">
      <c r="A641">
        <v>8347</v>
      </c>
      <c r="B641" t="s">
        <v>2463</v>
      </c>
      <c r="C641">
        <v>11131</v>
      </c>
      <c r="D641" t="s">
        <v>234</v>
      </c>
      <c r="E641">
        <v>208</v>
      </c>
      <c r="F641" t="s">
        <v>1119</v>
      </c>
      <c r="G641" t="s">
        <v>1120</v>
      </c>
      <c r="H641">
        <v>124</v>
      </c>
      <c r="I641" t="s">
        <v>289</v>
      </c>
      <c r="J641" t="s">
        <v>290</v>
      </c>
      <c r="K641" s="59">
        <v>972</v>
      </c>
      <c r="L641" s="59">
        <v>972</v>
      </c>
      <c r="M641" s="59">
        <v>0</v>
      </c>
      <c r="N641" s="59">
        <v>0</v>
      </c>
      <c r="O641" s="59">
        <v>0</v>
      </c>
      <c r="P641" s="59">
        <v>0</v>
      </c>
      <c r="Q641">
        <v>0</v>
      </c>
      <c r="R641">
        <v>0</v>
      </c>
      <c r="S641" t="s">
        <v>2460</v>
      </c>
    </row>
    <row r="642" spans="1:19">
      <c r="A642">
        <v>2570</v>
      </c>
      <c r="B642" t="s">
        <v>1542</v>
      </c>
      <c r="C642">
        <v>255</v>
      </c>
      <c r="D642" t="s">
        <v>901</v>
      </c>
      <c r="E642">
        <v>216</v>
      </c>
      <c r="F642" t="s">
        <v>1543</v>
      </c>
      <c r="G642" t="s">
        <v>1544</v>
      </c>
      <c r="H642">
        <v>125</v>
      </c>
      <c r="I642" t="s">
        <v>353</v>
      </c>
      <c r="J642" t="s">
        <v>354</v>
      </c>
      <c r="K642" s="59">
        <v>5000</v>
      </c>
      <c r="L642" s="59">
        <v>5000</v>
      </c>
      <c r="M642" s="59">
        <v>0</v>
      </c>
      <c r="N642" s="59">
        <v>0</v>
      </c>
      <c r="O642" s="59">
        <v>0</v>
      </c>
      <c r="P642" s="59">
        <v>0</v>
      </c>
      <c r="Q642">
        <v>0</v>
      </c>
      <c r="R642">
        <v>0</v>
      </c>
    </row>
    <row r="643" spans="1:19">
      <c r="A643">
        <v>2571</v>
      </c>
      <c r="B643" t="s">
        <v>1545</v>
      </c>
      <c r="C643">
        <v>255</v>
      </c>
      <c r="D643" t="s">
        <v>901</v>
      </c>
      <c r="E643">
        <v>216</v>
      </c>
      <c r="F643" t="s">
        <v>1543</v>
      </c>
      <c r="G643" t="s">
        <v>1544</v>
      </c>
      <c r="H643">
        <v>125</v>
      </c>
      <c r="I643" t="s">
        <v>353</v>
      </c>
      <c r="J643" t="s">
        <v>354</v>
      </c>
      <c r="K643" s="59">
        <v>2500</v>
      </c>
      <c r="L643" s="59">
        <v>2500</v>
      </c>
      <c r="M643" s="59">
        <v>1300</v>
      </c>
      <c r="N643" s="59">
        <v>0</v>
      </c>
      <c r="O643" s="59">
        <v>0</v>
      </c>
      <c r="P643" s="59">
        <v>0</v>
      </c>
      <c r="Q643">
        <v>0</v>
      </c>
      <c r="R643">
        <v>0</v>
      </c>
    </row>
    <row r="644" spans="1:19">
      <c r="A644">
        <v>2572</v>
      </c>
      <c r="B644" t="s">
        <v>1546</v>
      </c>
      <c r="C644">
        <v>255</v>
      </c>
      <c r="D644" t="s">
        <v>901</v>
      </c>
      <c r="E644">
        <v>217</v>
      </c>
      <c r="F644" t="s">
        <v>1547</v>
      </c>
      <c r="G644" t="s">
        <v>1548</v>
      </c>
      <c r="H644">
        <v>125</v>
      </c>
      <c r="I644" t="s">
        <v>353</v>
      </c>
      <c r="J644" t="s">
        <v>354</v>
      </c>
      <c r="K644" s="59">
        <v>2000</v>
      </c>
      <c r="L644" s="59">
        <v>2000</v>
      </c>
      <c r="M644" s="59">
        <v>0</v>
      </c>
      <c r="N644" s="59">
        <v>0</v>
      </c>
      <c r="O644" s="59">
        <v>0</v>
      </c>
      <c r="P644" s="59">
        <v>0</v>
      </c>
      <c r="Q644">
        <v>0</v>
      </c>
      <c r="R644">
        <v>0</v>
      </c>
    </row>
    <row r="645" spans="1:19">
      <c r="A645">
        <v>2654</v>
      </c>
      <c r="B645" t="s">
        <v>1596</v>
      </c>
      <c r="C645">
        <v>6015</v>
      </c>
      <c r="D645" t="s">
        <v>900</v>
      </c>
      <c r="E645">
        <v>216</v>
      </c>
      <c r="F645" t="s">
        <v>1543</v>
      </c>
      <c r="G645" t="s">
        <v>1544</v>
      </c>
      <c r="H645">
        <v>125</v>
      </c>
      <c r="I645" t="s">
        <v>353</v>
      </c>
      <c r="J645" t="s">
        <v>354</v>
      </c>
      <c r="K645" s="59">
        <v>300</v>
      </c>
      <c r="L645" s="59">
        <v>300</v>
      </c>
      <c r="M645" s="59">
        <v>0</v>
      </c>
      <c r="N645" s="59">
        <v>0</v>
      </c>
      <c r="O645" s="59">
        <v>0</v>
      </c>
      <c r="P645" s="59">
        <v>0</v>
      </c>
      <c r="Q645">
        <v>0</v>
      </c>
      <c r="R645">
        <v>0</v>
      </c>
    </row>
    <row r="646" spans="1:19">
      <c r="A646">
        <v>2655</v>
      </c>
      <c r="B646" t="s">
        <v>1545</v>
      </c>
      <c r="C646">
        <v>6015</v>
      </c>
      <c r="D646" t="s">
        <v>900</v>
      </c>
      <c r="E646">
        <v>216</v>
      </c>
      <c r="F646" t="s">
        <v>1543</v>
      </c>
      <c r="G646" t="s">
        <v>1544</v>
      </c>
      <c r="H646">
        <v>125</v>
      </c>
      <c r="I646" t="s">
        <v>353</v>
      </c>
      <c r="J646" t="s">
        <v>354</v>
      </c>
      <c r="K646" s="59">
        <v>300</v>
      </c>
      <c r="L646" s="59">
        <v>300</v>
      </c>
      <c r="M646" s="59">
        <v>0</v>
      </c>
      <c r="N646" s="59">
        <v>0</v>
      </c>
      <c r="O646" s="59">
        <v>0</v>
      </c>
      <c r="P646" s="59">
        <v>0</v>
      </c>
      <c r="Q646">
        <v>0</v>
      </c>
      <c r="R646">
        <v>0</v>
      </c>
    </row>
    <row r="647" spans="1:19">
      <c r="A647">
        <v>2656</v>
      </c>
      <c r="B647" t="s">
        <v>1546</v>
      </c>
      <c r="C647">
        <v>6015</v>
      </c>
      <c r="D647" t="s">
        <v>900</v>
      </c>
      <c r="E647">
        <v>214</v>
      </c>
      <c r="F647" t="s">
        <v>1563</v>
      </c>
      <c r="G647" t="s">
        <v>1564</v>
      </c>
      <c r="H647">
        <v>125</v>
      </c>
      <c r="I647" t="s">
        <v>353</v>
      </c>
      <c r="J647" t="s">
        <v>354</v>
      </c>
      <c r="K647" s="59">
        <v>0</v>
      </c>
      <c r="L647" s="59">
        <v>0</v>
      </c>
      <c r="M647" s="59">
        <v>0</v>
      </c>
      <c r="N647" s="59">
        <v>0</v>
      </c>
      <c r="O647" s="59">
        <v>0</v>
      </c>
      <c r="P647" s="59">
        <v>0</v>
      </c>
      <c r="Q647">
        <v>0</v>
      </c>
      <c r="R647">
        <v>0</v>
      </c>
    </row>
    <row r="648" spans="1:19">
      <c r="A648">
        <v>3668</v>
      </c>
      <c r="B648" t="s">
        <v>1906</v>
      </c>
      <c r="C648">
        <v>206</v>
      </c>
      <c r="D648" t="s">
        <v>904</v>
      </c>
      <c r="E648">
        <v>214</v>
      </c>
      <c r="F648" t="s">
        <v>1563</v>
      </c>
      <c r="G648" t="s">
        <v>1564</v>
      </c>
      <c r="H648">
        <v>125</v>
      </c>
      <c r="I648" t="s">
        <v>353</v>
      </c>
      <c r="J648" t="s">
        <v>354</v>
      </c>
      <c r="K648" s="59">
        <v>20000</v>
      </c>
      <c r="L648" s="59">
        <v>20000</v>
      </c>
      <c r="M648" s="59">
        <v>1300</v>
      </c>
      <c r="N648" s="59">
        <v>0</v>
      </c>
      <c r="O648" s="59">
        <v>0</v>
      </c>
      <c r="P648" s="59">
        <v>0</v>
      </c>
      <c r="Q648">
        <v>0</v>
      </c>
      <c r="R648">
        <v>0</v>
      </c>
    </row>
    <row r="649" spans="1:19">
      <c r="A649">
        <v>3669</v>
      </c>
      <c r="B649" t="s">
        <v>1907</v>
      </c>
      <c r="C649">
        <v>206</v>
      </c>
      <c r="D649" t="s">
        <v>904</v>
      </c>
      <c r="E649">
        <v>215</v>
      </c>
      <c r="F649" t="s">
        <v>1533</v>
      </c>
      <c r="G649" t="s">
        <v>1534</v>
      </c>
      <c r="H649">
        <v>125</v>
      </c>
      <c r="I649" t="s">
        <v>353</v>
      </c>
      <c r="J649" t="s">
        <v>354</v>
      </c>
      <c r="K649" s="59">
        <v>2000</v>
      </c>
      <c r="L649" s="59">
        <v>2000</v>
      </c>
      <c r="M649" s="59">
        <v>0</v>
      </c>
      <c r="N649" s="59">
        <v>0</v>
      </c>
      <c r="O649" s="59">
        <v>0</v>
      </c>
      <c r="P649" s="59">
        <v>0</v>
      </c>
      <c r="Q649">
        <v>0</v>
      </c>
      <c r="R649">
        <v>0</v>
      </c>
      <c r="S649" t="s">
        <v>1908</v>
      </c>
    </row>
    <row r="650" spans="1:19">
      <c r="A650">
        <v>4332</v>
      </c>
      <c r="B650" t="s">
        <v>2060</v>
      </c>
      <c r="C650">
        <v>226</v>
      </c>
      <c r="D650" t="s">
        <v>751</v>
      </c>
      <c r="E650">
        <v>215</v>
      </c>
      <c r="F650" t="s">
        <v>1533</v>
      </c>
      <c r="G650" t="s">
        <v>1534</v>
      </c>
      <c r="H650">
        <v>125</v>
      </c>
      <c r="I650" t="s">
        <v>353</v>
      </c>
      <c r="J650" t="s">
        <v>354</v>
      </c>
      <c r="K650" s="59">
        <v>10000</v>
      </c>
      <c r="L650" s="59">
        <v>10000</v>
      </c>
      <c r="M650" s="59">
        <v>0</v>
      </c>
      <c r="N650" s="59">
        <v>0</v>
      </c>
      <c r="O650" s="59">
        <v>0</v>
      </c>
      <c r="P650" s="59">
        <v>0</v>
      </c>
      <c r="Q650">
        <v>0</v>
      </c>
      <c r="R650">
        <v>0</v>
      </c>
    </row>
    <row r="651" spans="1:19">
      <c r="A651">
        <v>4333</v>
      </c>
      <c r="B651" t="s">
        <v>2061</v>
      </c>
      <c r="C651">
        <v>226</v>
      </c>
      <c r="D651" t="s">
        <v>751</v>
      </c>
      <c r="E651">
        <v>216</v>
      </c>
      <c r="F651" t="s">
        <v>1543</v>
      </c>
      <c r="G651" t="s">
        <v>1544</v>
      </c>
      <c r="H651">
        <v>125</v>
      </c>
      <c r="I651" t="s">
        <v>353</v>
      </c>
      <c r="J651" t="s">
        <v>354</v>
      </c>
      <c r="K651" s="59">
        <v>10000</v>
      </c>
      <c r="L651" s="59">
        <v>10000</v>
      </c>
      <c r="M651" s="59">
        <v>0</v>
      </c>
      <c r="N651" s="59">
        <v>0</v>
      </c>
      <c r="O651" s="59">
        <v>0</v>
      </c>
      <c r="P651" s="59">
        <v>0</v>
      </c>
      <c r="Q651">
        <v>0</v>
      </c>
      <c r="R651">
        <v>0</v>
      </c>
    </row>
    <row r="652" spans="1:19">
      <c r="A652">
        <v>4483</v>
      </c>
      <c r="B652" t="s">
        <v>1559</v>
      </c>
      <c r="C652">
        <v>75</v>
      </c>
      <c r="D652" t="s">
        <v>910</v>
      </c>
      <c r="E652">
        <v>218</v>
      </c>
      <c r="F652" t="s">
        <v>1560</v>
      </c>
      <c r="G652" t="s">
        <v>1561</v>
      </c>
      <c r="H652">
        <v>125</v>
      </c>
      <c r="I652" t="s">
        <v>353</v>
      </c>
      <c r="J652" t="s">
        <v>354</v>
      </c>
      <c r="K652" s="59">
        <v>0</v>
      </c>
      <c r="L652" s="59">
        <v>0</v>
      </c>
      <c r="M652" s="59">
        <v>0</v>
      </c>
      <c r="N652" s="59">
        <v>0</v>
      </c>
      <c r="O652" s="59">
        <v>0</v>
      </c>
      <c r="P652" s="59">
        <v>0</v>
      </c>
      <c r="Q652">
        <v>0</v>
      </c>
      <c r="R652">
        <v>0</v>
      </c>
    </row>
    <row r="653" spans="1:19">
      <c r="A653">
        <v>4498</v>
      </c>
      <c r="B653" t="s">
        <v>2095</v>
      </c>
      <c r="C653">
        <v>75</v>
      </c>
      <c r="D653" t="s">
        <v>910</v>
      </c>
      <c r="E653">
        <v>216</v>
      </c>
      <c r="F653" t="s">
        <v>1543</v>
      </c>
      <c r="G653" t="s">
        <v>1544</v>
      </c>
      <c r="H653">
        <v>125</v>
      </c>
      <c r="I653" t="s">
        <v>353</v>
      </c>
      <c r="J653" t="s">
        <v>354</v>
      </c>
      <c r="K653" s="59">
        <v>2000</v>
      </c>
      <c r="L653" s="59">
        <v>2000</v>
      </c>
      <c r="M653" s="59">
        <v>0</v>
      </c>
      <c r="N653" s="59">
        <v>0</v>
      </c>
      <c r="O653" s="59">
        <v>0</v>
      </c>
      <c r="P653" s="59">
        <v>0</v>
      </c>
      <c r="Q653">
        <v>0</v>
      </c>
      <c r="R653">
        <v>0</v>
      </c>
    </row>
    <row r="654" spans="1:19">
      <c r="A654">
        <v>5714</v>
      </c>
      <c r="B654" t="s">
        <v>1548</v>
      </c>
      <c r="C654">
        <v>206</v>
      </c>
      <c r="D654" t="s">
        <v>904</v>
      </c>
      <c r="E654">
        <v>217</v>
      </c>
      <c r="F654" t="s">
        <v>1547</v>
      </c>
      <c r="G654" t="s">
        <v>1548</v>
      </c>
      <c r="H654">
        <v>125</v>
      </c>
      <c r="I654" t="s">
        <v>353</v>
      </c>
      <c r="J654" t="s">
        <v>354</v>
      </c>
      <c r="K654" s="59">
        <v>2000</v>
      </c>
      <c r="L654" s="59">
        <v>2000</v>
      </c>
      <c r="M654" s="59">
        <v>0</v>
      </c>
      <c r="N654" s="59">
        <v>66.209999999999994</v>
      </c>
      <c r="O654" s="59">
        <v>0</v>
      </c>
      <c r="P654" s="59">
        <v>0</v>
      </c>
      <c r="Q654">
        <v>0</v>
      </c>
      <c r="R654">
        <v>0</v>
      </c>
    </row>
    <row r="655" spans="1:19">
      <c r="A655">
        <v>5789</v>
      </c>
      <c r="B655" t="s">
        <v>2220</v>
      </c>
      <c r="C655">
        <v>43</v>
      </c>
      <c r="D655" t="s">
        <v>831</v>
      </c>
      <c r="E655">
        <v>229</v>
      </c>
      <c r="F655" t="s">
        <v>1874</v>
      </c>
      <c r="G655" t="s">
        <v>1875</v>
      </c>
      <c r="H655">
        <v>125</v>
      </c>
      <c r="I655" t="s">
        <v>353</v>
      </c>
      <c r="J655" t="s">
        <v>354</v>
      </c>
      <c r="K655" s="59">
        <v>200</v>
      </c>
      <c r="L655" s="59">
        <v>200</v>
      </c>
      <c r="M655" s="59">
        <v>0</v>
      </c>
      <c r="N655" s="59">
        <v>0</v>
      </c>
      <c r="O655" s="59">
        <v>0</v>
      </c>
      <c r="P655" s="59">
        <v>0</v>
      </c>
      <c r="Q655">
        <v>0</v>
      </c>
      <c r="R655">
        <v>0</v>
      </c>
    </row>
    <row r="656" spans="1:19">
      <c r="A656">
        <v>6430</v>
      </c>
      <c r="B656" t="s">
        <v>1564</v>
      </c>
      <c r="C656">
        <v>75</v>
      </c>
      <c r="D656" t="s">
        <v>910</v>
      </c>
      <c r="E656">
        <v>214</v>
      </c>
      <c r="F656" t="s">
        <v>1563</v>
      </c>
      <c r="G656" t="s">
        <v>1564</v>
      </c>
      <c r="H656">
        <v>125</v>
      </c>
      <c r="I656" t="s">
        <v>353</v>
      </c>
      <c r="J656" t="s">
        <v>354</v>
      </c>
      <c r="K656" s="59">
        <v>2000</v>
      </c>
      <c r="L656" s="59">
        <v>2000</v>
      </c>
      <c r="M656" s="59">
        <v>0</v>
      </c>
      <c r="N656" s="59">
        <v>0</v>
      </c>
      <c r="O656" s="59">
        <v>0</v>
      </c>
      <c r="P656" s="59">
        <v>0</v>
      </c>
      <c r="Q656">
        <v>0</v>
      </c>
      <c r="R656">
        <v>0</v>
      </c>
    </row>
    <row r="657" spans="1:19">
      <c r="A657">
        <v>2089</v>
      </c>
      <c r="B657" t="s">
        <v>1122</v>
      </c>
      <c r="C657">
        <v>204</v>
      </c>
      <c r="D657" t="s">
        <v>926</v>
      </c>
      <c r="E657">
        <v>226</v>
      </c>
      <c r="F657" t="s">
        <v>1123</v>
      </c>
      <c r="G657" t="s">
        <v>1124</v>
      </c>
      <c r="H657">
        <v>126</v>
      </c>
      <c r="I657" t="s">
        <v>294</v>
      </c>
      <c r="J657" t="s">
        <v>293</v>
      </c>
      <c r="K657" s="59">
        <v>30000</v>
      </c>
      <c r="L657" s="59">
        <v>30000</v>
      </c>
      <c r="M657" s="59">
        <v>0</v>
      </c>
      <c r="N657" s="59">
        <v>0</v>
      </c>
      <c r="O657" s="59">
        <v>0</v>
      </c>
      <c r="P657" s="59">
        <v>0</v>
      </c>
      <c r="Q657">
        <v>0</v>
      </c>
      <c r="R657">
        <v>0</v>
      </c>
      <c r="S657" t="s">
        <v>1125</v>
      </c>
    </row>
    <row r="658" spans="1:19">
      <c r="A658">
        <v>2616</v>
      </c>
      <c r="B658" t="s">
        <v>1574</v>
      </c>
      <c r="C658">
        <v>255</v>
      </c>
      <c r="D658" t="s">
        <v>901</v>
      </c>
      <c r="E658">
        <v>226</v>
      </c>
      <c r="F658" t="s">
        <v>1123</v>
      </c>
      <c r="G658" t="s">
        <v>1124</v>
      </c>
      <c r="H658">
        <v>126</v>
      </c>
      <c r="I658" t="s">
        <v>294</v>
      </c>
      <c r="J658" t="s">
        <v>293</v>
      </c>
      <c r="K658" s="59">
        <v>3000</v>
      </c>
      <c r="L658" s="59">
        <v>3000</v>
      </c>
      <c r="M658" s="59">
        <v>0</v>
      </c>
      <c r="N658" s="59">
        <v>0</v>
      </c>
      <c r="O658" s="59">
        <v>0</v>
      </c>
      <c r="P658" s="59">
        <v>0</v>
      </c>
      <c r="Q658">
        <v>0</v>
      </c>
      <c r="R658">
        <v>0</v>
      </c>
    </row>
    <row r="659" spans="1:19">
      <c r="A659">
        <v>2659</v>
      </c>
      <c r="B659" t="s">
        <v>1598</v>
      </c>
      <c r="C659">
        <v>6015</v>
      </c>
      <c r="D659" t="s">
        <v>900</v>
      </c>
      <c r="E659">
        <v>226</v>
      </c>
      <c r="F659" t="s">
        <v>1123</v>
      </c>
      <c r="G659" t="s">
        <v>1124</v>
      </c>
      <c r="H659">
        <v>126</v>
      </c>
      <c r="I659" t="s">
        <v>294</v>
      </c>
      <c r="J659" t="s">
        <v>293</v>
      </c>
      <c r="K659" s="59">
        <v>0</v>
      </c>
      <c r="L659" s="59">
        <v>0</v>
      </c>
      <c r="M659" s="59">
        <v>0</v>
      </c>
      <c r="N659" s="59">
        <v>0</v>
      </c>
      <c r="O659" s="59">
        <v>0</v>
      </c>
      <c r="P659" s="59">
        <v>0</v>
      </c>
      <c r="Q659">
        <v>0</v>
      </c>
      <c r="R659">
        <v>0</v>
      </c>
    </row>
    <row r="660" spans="1:19">
      <c r="A660">
        <v>2857</v>
      </c>
      <c r="B660" t="s">
        <v>1702</v>
      </c>
      <c r="C660">
        <v>99</v>
      </c>
      <c r="D660" t="s">
        <v>930</v>
      </c>
      <c r="E660">
        <v>226</v>
      </c>
      <c r="F660" t="s">
        <v>1123</v>
      </c>
      <c r="G660" t="s">
        <v>1124</v>
      </c>
      <c r="H660">
        <v>126</v>
      </c>
      <c r="I660" t="s">
        <v>294</v>
      </c>
      <c r="J660" t="s">
        <v>293</v>
      </c>
      <c r="K660" s="59">
        <v>3800</v>
      </c>
      <c r="L660" s="59">
        <v>3800</v>
      </c>
      <c r="M660" s="59">
        <v>0</v>
      </c>
      <c r="N660" s="59">
        <v>0</v>
      </c>
      <c r="O660" s="59">
        <v>0</v>
      </c>
      <c r="P660" s="59">
        <v>0</v>
      </c>
      <c r="Q660">
        <v>0</v>
      </c>
      <c r="R660">
        <v>0</v>
      </c>
    </row>
    <row r="661" spans="1:19">
      <c r="A661">
        <v>3484</v>
      </c>
      <c r="B661" t="s">
        <v>1823</v>
      </c>
      <c r="C661">
        <v>163</v>
      </c>
      <c r="D661" t="s">
        <v>851</v>
      </c>
      <c r="E661">
        <v>226</v>
      </c>
      <c r="F661" t="s">
        <v>1123</v>
      </c>
      <c r="G661" t="s">
        <v>1124</v>
      </c>
      <c r="H661">
        <v>126</v>
      </c>
      <c r="I661" t="s">
        <v>294</v>
      </c>
      <c r="J661" t="s">
        <v>293</v>
      </c>
      <c r="K661" s="59">
        <v>300</v>
      </c>
      <c r="L661" s="59">
        <v>300</v>
      </c>
      <c r="M661" s="59">
        <v>0</v>
      </c>
      <c r="N661" s="59">
        <v>0</v>
      </c>
      <c r="O661" s="59">
        <v>0</v>
      </c>
      <c r="P661" s="59">
        <v>0</v>
      </c>
      <c r="Q661">
        <v>0</v>
      </c>
      <c r="R661">
        <v>0</v>
      </c>
    </row>
    <row r="662" spans="1:19">
      <c r="A662">
        <v>4110</v>
      </c>
      <c r="B662" t="s">
        <v>2023</v>
      </c>
      <c r="C662">
        <v>15040</v>
      </c>
      <c r="D662" t="s">
        <v>856</v>
      </c>
      <c r="E662">
        <v>226</v>
      </c>
      <c r="F662" t="s">
        <v>1123</v>
      </c>
      <c r="G662" t="s">
        <v>1124</v>
      </c>
      <c r="H662">
        <v>126</v>
      </c>
      <c r="I662" t="s">
        <v>294</v>
      </c>
      <c r="J662" t="s">
        <v>293</v>
      </c>
      <c r="K662" s="59">
        <v>200</v>
      </c>
      <c r="L662" s="59">
        <v>200</v>
      </c>
      <c r="M662" s="59">
        <v>0</v>
      </c>
      <c r="N662" s="59">
        <v>0</v>
      </c>
      <c r="O662" s="59">
        <v>0</v>
      </c>
      <c r="P662" s="59">
        <v>0</v>
      </c>
      <c r="Q662">
        <v>0</v>
      </c>
      <c r="R662">
        <v>0</v>
      </c>
    </row>
    <row r="663" spans="1:19">
      <c r="A663">
        <v>4543</v>
      </c>
      <c r="B663" t="s">
        <v>2111</v>
      </c>
      <c r="C663">
        <v>206</v>
      </c>
      <c r="D663" t="s">
        <v>904</v>
      </c>
      <c r="E663">
        <v>433</v>
      </c>
      <c r="F663" t="s">
        <v>1857</v>
      </c>
      <c r="G663" t="s">
        <v>1858</v>
      </c>
      <c r="H663">
        <v>126</v>
      </c>
      <c r="I663" t="s">
        <v>294</v>
      </c>
      <c r="J663" t="s">
        <v>293</v>
      </c>
      <c r="K663" s="59">
        <v>10000</v>
      </c>
      <c r="L663" s="59">
        <v>10000</v>
      </c>
      <c r="M663" s="59">
        <v>0</v>
      </c>
      <c r="N663" s="59">
        <v>0</v>
      </c>
      <c r="O663" s="59">
        <v>0</v>
      </c>
      <c r="P663" s="59">
        <v>0</v>
      </c>
      <c r="Q663">
        <v>0</v>
      </c>
      <c r="R663">
        <v>0</v>
      </c>
    </row>
    <row r="664" spans="1:19">
      <c r="A664">
        <v>5386</v>
      </c>
      <c r="B664" t="s">
        <v>1124</v>
      </c>
      <c r="C664">
        <v>14889</v>
      </c>
      <c r="D664" t="s">
        <v>894</v>
      </c>
      <c r="E664">
        <v>226</v>
      </c>
      <c r="F664" t="s">
        <v>1123</v>
      </c>
      <c r="G664" t="s">
        <v>1124</v>
      </c>
      <c r="H664">
        <v>126</v>
      </c>
      <c r="I664" t="s">
        <v>294</v>
      </c>
      <c r="J664" t="s">
        <v>293</v>
      </c>
      <c r="K664" s="59">
        <v>1000</v>
      </c>
      <c r="L664" s="59">
        <v>1000</v>
      </c>
      <c r="M664" s="59">
        <v>0</v>
      </c>
      <c r="N664" s="59">
        <v>0</v>
      </c>
      <c r="O664" s="59">
        <v>0</v>
      </c>
      <c r="P664" s="59">
        <v>0</v>
      </c>
      <c r="Q664">
        <v>0</v>
      </c>
      <c r="R664">
        <v>0</v>
      </c>
      <c r="S664" t="s">
        <v>2193</v>
      </c>
    </row>
    <row r="665" spans="1:19">
      <c r="A665">
        <v>5402</v>
      </c>
      <c r="B665" t="s">
        <v>1124</v>
      </c>
      <c r="C665">
        <v>296</v>
      </c>
      <c r="D665" t="s">
        <v>925</v>
      </c>
      <c r="E665">
        <v>226</v>
      </c>
      <c r="F665" t="s">
        <v>1123</v>
      </c>
      <c r="G665" t="s">
        <v>1124</v>
      </c>
      <c r="H665">
        <v>126</v>
      </c>
      <c r="I665" t="s">
        <v>294</v>
      </c>
      <c r="J665" t="s">
        <v>293</v>
      </c>
      <c r="K665" s="59">
        <v>0</v>
      </c>
      <c r="L665" s="59">
        <v>0</v>
      </c>
      <c r="M665" s="59">
        <v>0</v>
      </c>
      <c r="N665" s="59">
        <v>0</v>
      </c>
      <c r="O665" s="59">
        <v>0</v>
      </c>
      <c r="P665" s="59">
        <v>0</v>
      </c>
      <c r="Q665">
        <v>0</v>
      </c>
      <c r="R665">
        <v>0</v>
      </c>
    </row>
    <row r="666" spans="1:19">
      <c r="A666">
        <v>5846</v>
      </c>
      <c r="B666" t="s">
        <v>1124</v>
      </c>
      <c r="C666">
        <v>161</v>
      </c>
      <c r="D666" t="s">
        <v>967</v>
      </c>
      <c r="E666">
        <v>226</v>
      </c>
      <c r="F666" t="s">
        <v>1123</v>
      </c>
      <c r="G666" t="s">
        <v>1124</v>
      </c>
      <c r="H666">
        <v>126</v>
      </c>
      <c r="I666" t="s">
        <v>294</v>
      </c>
      <c r="J666" t="s">
        <v>293</v>
      </c>
      <c r="K666" s="59">
        <v>0</v>
      </c>
      <c r="L666" s="59">
        <v>0</v>
      </c>
      <c r="M666" s="59">
        <v>0</v>
      </c>
      <c r="N666" s="59">
        <v>0</v>
      </c>
      <c r="O666" s="59">
        <v>0</v>
      </c>
      <c r="P666" s="59">
        <v>0</v>
      </c>
      <c r="Q666">
        <v>0</v>
      </c>
      <c r="R666">
        <v>0</v>
      </c>
    </row>
    <row r="667" spans="1:19">
      <c r="A667">
        <v>6566</v>
      </c>
      <c r="B667" t="s">
        <v>1544</v>
      </c>
      <c r="C667">
        <v>75</v>
      </c>
      <c r="D667" t="s">
        <v>910</v>
      </c>
      <c r="E667">
        <v>216</v>
      </c>
      <c r="F667" t="s">
        <v>1543</v>
      </c>
      <c r="G667" t="s">
        <v>1544</v>
      </c>
      <c r="H667">
        <v>126</v>
      </c>
      <c r="I667" t="s">
        <v>294</v>
      </c>
      <c r="J667" t="s">
        <v>293</v>
      </c>
      <c r="K667" s="59">
        <v>1000</v>
      </c>
      <c r="L667" s="59">
        <v>1000</v>
      </c>
      <c r="M667" s="59">
        <v>0</v>
      </c>
      <c r="N667" s="59">
        <v>0</v>
      </c>
      <c r="O667" s="59">
        <v>0</v>
      </c>
      <c r="P667" s="59">
        <v>0</v>
      </c>
      <c r="Q667">
        <v>0</v>
      </c>
      <c r="R667">
        <v>0</v>
      </c>
    </row>
    <row r="668" spans="1:19">
      <c r="A668">
        <v>6572</v>
      </c>
      <c r="B668" t="s">
        <v>1124</v>
      </c>
      <c r="C668">
        <v>255</v>
      </c>
      <c r="D668" t="s">
        <v>901</v>
      </c>
      <c r="E668">
        <v>226</v>
      </c>
      <c r="F668" t="s">
        <v>1123</v>
      </c>
      <c r="G668" t="s">
        <v>1124</v>
      </c>
      <c r="H668">
        <v>126</v>
      </c>
      <c r="I668" t="s">
        <v>294</v>
      </c>
      <c r="J668" t="s">
        <v>293</v>
      </c>
      <c r="K668" s="59">
        <v>16000</v>
      </c>
      <c r="L668" s="59">
        <v>16000</v>
      </c>
      <c r="M668" s="59">
        <v>0</v>
      </c>
      <c r="N668" s="59">
        <v>0</v>
      </c>
      <c r="O668" s="59">
        <v>0</v>
      </c>
      <c r="P668" s="59">
        <v>0</v>
      </c>
      <c r="Q668">
        <v>0</v>
      </c>
      <c r="R668">
        <v>0</v>
      </c>
    </row>
    <row r="669" spans="1:19">
      <c r="A669">
        <v>7179</v>
      </c>
      <c r="B669" t="s">
        <v>293</v>
      </c>
      <c r="C669">
        <v>204</v>
      </c>
      <c r="D669" t="s">
        <v>926</v>
      </c>
      <c r="E669">
        <v>226</v>
      </c>
      <c r="F669" t="s">
        <v>1123</v>
      </c>
      <c r="G669" t="s">
        <v>1124</v>
      </c>
      <c r="H669">
        <v>126</v>
      </c>
      <c r="I669" t="s">
        <v>294</v>
      </c>
      <c r="J669" t="s">
        <v>293</v>
      </c>
      <c r="K669" s="59">
        <v>40000</v>
      </c>
      <c r="L669" s="59">
        <v>40000</v>
      </c>
      <c r="M669" s="59">
        <v>0</v>
      </c>
      <c r="N669" s="59">
        <v>0</v>
      </c>
      <c r="O669" s="59">
        <v>0</v>
      </c>
      <c r="P669" s="59">
        <v>4000</v>
      </c>
      <c r="Q669">
        <v>0</v>
      </c>
      <c r="R669">
        <v>0</v>
      </c>
      <c r="S669" t="s">
        <v>2354</v>
      </c>
    </row>
    <row r="670" spans="1:19">
      <c r="A670">
        <v>7280</v>
      </c>
      <c r="B670" t="s">
        <v>2361</v>
      </c>
      <c r="C670">
        <v>76</v>
      </c>
      <c r="D670" t="s">
        <v>933</v>
      </c>
      <c r="E670">
        <v>226</v>
      </c>
      <c r="F670" t="s">
        <v>1123</v>
      </c>
      <c r="G670" t="s">
        <v>1124</v>
      </c>
      <c r="H670">
        <v>126</v>
      </c>
      <c r="I670" t="s">
        <v>294</v>
      </c>
      <c r="J670" t="s">
        <v>293</v>
      </c>
      <c r="K670" s="59">
        <v>7000</v>
      </c>
      <c r="L670" s="59">
        <v>7000</v>
      </c>
      <c r="M670" s="59">
        <v>0</v>
      </c>
      <c r="N670" s="59">
        <v>0</v>
      </c>
      <c r="O670" s="59">
        <v>0</v>
      </c>
      <c r="P670" s="59">
        <v>0</v>
      </c>
      <c r="Q670">
        <v>0</v>
      </c>
      <c r="R670">
        <v>0</v>
      </c>
      <c r="S670" t="s">
        <v>2362</v>
      </c>
    </row>
    <row r="671" spans="1:19">
      <c r="A671">
        <v>9279</v>
      </c>
      <c r="B671" t="s">
        <v>293</v>
      </c>
      <c r="C671">
        <v>76</v>
      </c>
      <c r="D671" t="s">
        <v>933</v>
      </c>
      <c r="E671">
        <v>226</v>
      </c>
      <c r="F671" t="s">
        <v>1123</v>
      </c>
      <c r="G671" t="s">
        <v>1124</v>
      </c>
      <c r="H671">
        <v>126</v>
      </c>
      <c r="I671" t="s">
        <v>294</v>
      </c>
      <c r="J671" t="s">
        <v>293</v>
      </c>
      <c r="K671" s="59">
        <v>8000</v>
      </c>
      <c r="L671" s="59">
        <v>8000</v>
      </c>
      <c r="M671" s="59">
        <v>0</v>
      </c>
      <c r="N671" s="59">
        <v>0</v>
      </c>
      <c r="O671" s="59">
        <v>0</v>
      </c>
      <c r="P671" s="59">
        <v>0</v>
      </c>
      <c r="Q671">
        <v>0</v>
      </c>
      <c r="R671">
        <v>0</v>
      </c>
      <c r="S671" t="s">
        <v>2570</v>
      </c>
    </row>
    <row r="672" spans="1:19">
      <c r="A672">
        <v>2008</v>
      </c>
      <c r="B672" t="s">
        <v>1018</v>
      </c>
      <c r="C672">
        <v>15582</v>
      </c>
      <c r="D672" t="s">
        <v>396</v>
      </c>
      <c r="E672">
        <v>203</v>
      </c>
      <c r="F672" t="s">
        <v>1019</v>
      </c>
      <c r="G672" t="s">
        <v>1020</v>
      </c>
      <c r="H672">
        <v>127</v>
      </c>
      <c r="I672" t="s">
        <v>250</v>
      </c>
      <c r="J672" t="s">
        <v>251</v>
      </c>
      <c r="K672" s="59">
        <v>2500</v>
      </c>
      <c r="L672" s="59">
        <v>2500</v>
      </c>
      <c r="M672" s="59">
        <v>0</v>
      </c>
      <c r="N672" s="59">
        <v>0</v>
      </c>
      <c r="O672" s="59">
        <v>0</v>
      </c>
      <c r="P672" s="59">
        <v>0</v>
      </c>
      <c r="Q672">
        <v>0</v>
      </c>
      <c r="R672">
        <v>0</v>
      </c>
      <c r="S672" t="s">
        <v>1021</v>
      </c>
    </row>
    <row r="673" spans="1:19">
      <c r="A673">
        <v>2256</v>
      </c>
      <c r="B673" t="s">
        <v>1312</v>
      </c>
      <c r="C673">
        <v>9600</v>
      </c>
      <c r="D673" t="s">
        <v>703</v>
      </c>
      <c r="E673">
        <v>204</v>
      </c>
      <c r="F673" t="s">
        <v>1313</v>
      </c>
      <c r="G673" t="s">
        <v>1314</v>
      </c>
      <c r="H673">
        <v>127</v>
      </c>
      <c r="I673" t="s">
        <v>250</v>
      </c>
      <c r="J673" t="s">
        <v>251</v>
      </c>
      <c r="K673" s="59">
        <v>500</v>
      </c>
      <c r="L673" s="59">
        <v>500</v>
      </c>
      <c r="M673" s="59">
        <v>0</v>
      </c>
      <c r="N673" s="59">
        <v>0</v>
      </c>
      <c r="O673" s="59">
        <v>0</v>
      </c>
      <c r="P673" s="59">
        <v>0</v>
      </c>
      <c r="Q673">
        <v>0</v>
      </c>
      <c r="R673">
        <v>0</v>
      </c>
    </row>
    <row r="674" spans="1:19">
      <c r="A674">
        <v>3532</v>
      </c>
      <c r="B674" t="s">
        <v>1848</v>
      </c>
      <c r="C674">
        <v>207</v>
      </c>
      <c r="D674" t="s">
        <v>908</v>
      </c>
      <c r="E674">
        <v>204</v>
      </c>
      <c r="F674" t="s">
        <v>1313</v>
      </c>
      <c r="G674" t="s">
        <v>1314</v>
      </c>
      <c r="H674">
        <v>127</v>
      </c>
      <c r="I674" t="s">
        <v>250</v>
      </c>
      <c r="J674" t="s">
        <v>251</v>
      </c>
      <c r="K674" s="59">
        <v>300</v>
      </c>
      <c r="L674" s="59">
        <v>300</v>
      </c>
      <c r="M674" s="59">
        <v>0</v>
      </c>
      <c r="N674" s="59">
        <v>0</v>
      </c>
      <c r="O674" s="59">
        <v>0</v>
      </c>
      <c r="P674" s="59">
        <v>0</v>
      </c>
      <c r="Q674">
        <v>0</v>
      </c>
      <c r="R674">
        <v>0</v>
      </c>
    </row>
    <row r="675" spans="1:19">
      <c r="A675">
        <v>3685</v>
      </c>
      <c r="B675" t="s">
        <v>1914</v>
      </c>
      <c r="C675">
        <v>98</v>
      </c>
      <c r="D675" t="s">
        <v>819</v>
      </c>
      <c r="E675">
        <v>204</v>
      </c>
      <c r="F675" t="s">
        <v>1313</v>
      </c>
      <c r="G675" t="s">
        <v>1314</v>
      </c>
      <c r="H675">
        <v>127</v>
      </c>
      <c r="I675" t="s">
        <v>250</v>
      </c>
      <c r="J675" t="s">
        <v>251</v>
      </c>
      <c r="K675" s="59">
        <v>1400</v>
      </c>
      <c r="L675" s="59">
        <v>1400</v>
      </c>
      <c r="M675" s="59">
        <v>0</v>
      </c>
      <c r="N675" s="59">
        <v>0</v>
      </c>
      <c r="O675" s="59">
        <v>0</v>
      </c>
      <c r="P675" s="59">
        <v>0</v>
      </c>
      <c r="Q675">
        <v>0</v>
      </c>
      <c r="R675">
        <v>0</v>
      </c>
    </row>
    <row r="676" spans="1:19">
      <c r="A676">
        <v>3696</v>
      </c>
      <c r="B676" t="s">
        <v>1915</v>
      </c>
      <c r="C676">
        <v>98</v>
      </c>
      <c r="D676" t="s">
        <v>819</v>
      </c>
      <c r="E676">
        <v>204</v>
      </c>
      <c r="F676" t="s">
        <v>1313</v>
      </c>
      <c r="G676" t="s">
        <v>1314</v>
      </c>
      <c r="H676">
        <v>127</v>
      </c>
      <c r="I676" t="s">
        <v>250</v>
      </c>
      <c r="J676" t="s">
        <v>251</v>
      </c>
      <c r="K676" s="59">
        <v>400</v>
      </c>
      <c r="L676" s="59">
        <v>400</v>
      </c>
      <c r="M676" s="59">
        <v>0</v>
      </c>
      <c r="N676" s="59">
        <v>0</v>
      </c>
      <c r="O676" s="59">
        <v>0</v>
      </c>
      <c r="P676" s="59">
        <v>0</v>
      </c>
      <c r="Q676">
        <v>0</v>
      </c>
      <c r="R676">
        <v>0</v>
      </c>
      <c r="S676" t="s">
        <v>1916</v>
      </c>
    </row>
    <row r="677" spans="1:19">
      <c r="A677">
        <v>3886</v>
      </c>
      <c r="B677" t="s">
        <v>1950</v>
      </c>
      <c r="C677">
        <v>209</v>
      </c>
      <c r="D677" t="s">
        <v>909</v>
      </c>
      <c r="E677">
        <v>204</v>
      </c>
      <c r="F677" t="s">
        <v>1313</v>
      </c>
      <c r="G677" t="s">
        <v>1314</v>
      </c>
      <c r="H677">
        <v>127</v>
      </c>
      <c r="I677" t="s">
        <v>250</v>
      </c>
      <c r="J677" t="s">
        <v>251</v>
      </c>
      <c r="K677" s="59">
        <v>1500</v>
      </c>
      <c r="L677" s="59">
        <v>1500</v>
      </c>
      <c r="M677" s="59">
        <v>0</v>
      </c>
      <c r="N677" s="59">
        <v>0</v>
      </c>
      <c r="O677" s="59">
        <v>0</v>
      </c>
      <c r="P677" s="59">
        <v>245.26</v>
      </c>
      <c r="Q677">
        <v>0</v>
      </c>
      <c r="R677">
        <v>0</v>
      </c>
    </row>
    <row r="678" spans="1:19">
      <c r="A678">
        <v>3930</v>
      </c>
      <c r="B678" t="s">
        <v>1954</v>
      </c>
      <c r="C678">
        <v>55</v>
      </c>
      <c r="D678" t="s">
        <v>834</v>
      </c>
      <c r="E678">
        <v>204</v>
      </c>
      <c r="F678" t="s">
        <v>1313</v>
      </c>
      <c r="G678" t="s">
        <v>1314</v>
      </c>
      <c r="H678">
        <v>127</v>
      </c>
      <c r="I678" t="s">
        <v>250</v>
      </c>
      <c r="J678" t="s">
        <v>251</v>
      </c>
      <c r="K678" s="59">
        <v>25000</v>
      </c>
      <c r="L678" s="59">
        <v>25000</v>
      </c>
      <c r="M678" s="59">
        <v>25000</v>
      </c>
      <c r="N678" s="59">
        <v>0</v>
      </c>
      <c r="O678" s="59">
        <v>0</v>
      </c>
      <c r="P678" s="59">
        <v>0</v>
      </c>
      <c r="Q678">
        <v>0</v>
      </c>
      <c r="R678">
        <v>0</v>
      </c>
      <c r="S678" t="s">
        <v>1955</v>
      </c>
    </row>
    <row r="679" spans="1:19">
      <c r="A679">
        <v>4173</v>
      </c>
      <c r="B679" t="s">
        <v>2038</v>
      </c>
      <c r="C679">
        <v>14878</v>
      </c>
      <c r="D679" t="s">
        <v>876</v>
      </c>
      <c r="E679">
        <v>204</v>
      </c>
      <c r="F679" t="s">
        <v>1313</v>
      </c>
      <c r="G679" t="s">
        <v>1314</v>
      </c>
      <c r="H679">
        <v>127</v>
      </c>
      <c r="I679" t="s">
        <v>250</v>
      </c>
      <c r="J679" t="s">
        <v>251</v>
      </c>
      <c r="K679" s="59">
        <v>700</v>
      </c>
      <c r="L679" s="59">
        <v>700</v>
      </c>
      <c r="M679" s="59">
        <v>0</v>
      </c>
      <c r="N679" s="59">
        <v>0</v>
      </c>
      <c r="O679" s="59">
        <v>0</v>
      </c>
      <c r="P679" s="59">
        <v>0</v>
      </c>
      <c r="Q679">
        <v>0</v>
      </c>
      <c r="R679">
        <v>0</v>
      </c>
    </row>
    <row r="680" spans="1:19">
      <c r="A680">
        <v>4250</v>
      </c>
      <c r="B680" t="s">
        <v>2050</v>
      </c>
      <c r="C680">
        <v>14870</v>
      </c>
      <c r="D680" t="s">
        <v>869</v>
      </c>
      <c r="E680">
        <v>204</v>
      </c>
      <c r="F680" t="s">
        <v>1313</v>
      </c>
      <c r="G680" t="s">
        <v>1314</v>
      </c>
      <c r="H680">
        <v>127</v>
      </c>
      <c r="I680" t="s">
        <v>250</v>
      </c>
      <c r="J680" t="s">
        <v>251</v>
      </c>
      <c r="K680" s="59">
        <v>250</v>
      </c>
      <c r="L680" s="59">
        <v>250</v>
      </c>
      <c r="M680" s="59">
        <v>0</v>
      </c>
      <c r="N680" s="59">
        <v>0</v>
      </c>
      <c r="O680" s="59">
        <v>0</v>
      </c>
      <c r="P680" s="59">
        <v>0</v>
      </c>
      <c r="Q680">
        <v>0</v>
      </c>
      <c r="R680">
        <v>0</v>
      </c>
    </row>
    <row r="681" spans="1:19">
      <c r="A681">
        <v>4479</v>
      </c>
      <c r="B681" t="s">
        <v>2083</v>
      </c>
      <c r="C681">
        <v>14884</v>
      </c>
      <c r="D681" t="s">
        <v>880</v>
      </c>
      <c r="E681">
        <v>204</v>
      </c>
      <c r="F681" t="s">
        <v>1313</v>
      </c>
      <c r="G681" t="s">
        <v>1314</v>
      </c>
      <c r="H681">
        <v>127</v>
      </c>
      <c r="I681" t="s">
        <v>250</v>
      </c>
      <c r="J681" t="s">
        <v>251</v>
      </c>
      <c r="K681" s="59">
        <v>0</v>
      </c>
      <c r="L681" s="59">
        <v>0</v>
      </c>
      <c r="M681" s="59">
        <v>0</v>
      </c>
      <c r="N681" s="59">
        <v>0</v>
      </c>
      <c r="O681" s="59">
        <v>0</v>
      </c>
      <c r="P681" s="59">
        <v>0</v>
      </c>
      <c r="Q681">
        <v>0</v>
      </c>
      <c r="R681">
        <v>0</v>
      </c>
    </row>
    <row r="682" spans="1:19">
      <c r="A682">
        <v>5357</v>
      </c>
      <c r="B682" t="s">
        <v>2186</v>
      </c>
      <c r="C682">
        <v>17081</v>
      </c>
      <c r="D682" t="s">
        <v>820</v>
      </c>
      <c r="E682">
        <v>204</v>
      </c>
      <c r="F682" t="s">
        <v>1313</v>
      </c>
      <c r="G682" t="s">
        <v>1314</v>
      </c>
      <c r="H682">
        <v>127</v>
      </c>
      <c r="I682" t="s">
        <v>250</v>
      </c>
      <c r="J682" t="s">
        <v>251</v>
      </c>
      <c r="K682" s="59">
        <v>200</v>
      </c>
      <c r="L682" s="59">
        <v>200</v>
      </c>
      <c r="M682" s="59">
        <v>0</v>
      </c>
      <c r="N682" s="59">
        <v>0</v>
      </c>
      <c r="O682" s="59">
        <v>0</v>
      </c>
      <c r="P682" s="59">
        <v>0</v>
      </c>
      <c r="Q682">
        <v>0</v>
      </c>
      <c r="R682">
        <v>0</v>
      </c>
    </row>
    <row r="683" spans="1:19">
      <c r="A683">
        <v>5823</v>
      </c>
      <c r="B683" t="s">
        <v>1020</v>
      </c>
      <c r="C683">
        <v>89</v>
      </c>
      <c r="D683" t="s">
        <v>847</v>
      </c>
      <c r="E683">
        <v>203</v>
      </c>
      <c r="F683" t="s">
        <v>1019</v>
      </c>
      <c r="G683" t="s">
        <v>1020</v>
      </c>
      <c r="H683">
        <v>127</v>
      </c>
      <c r="I683" t="s">
        <v>250</v>
      </c>
      <c r="J683" t="s">
        <v>251</v>
      </c>
      <c r="K683" s="59">
        <v>1000</v>
      </c>
      <c r="L683" s="59">
        <v>1000</v>
      </c>
      <c r="M683" s="59">
        <v>0</v>
      </c>
      <c r="N683" s="59">
        <v>0</v>
      </c>
      <c r="O683" s="59">
        <v>0</v>
      </c>
      <c r="P683" s="59">
        <v>0</v>
      </c>
      <c r="Q683">
        <v>0</v>
      </c>
      <c r="R683">
        <v>0</v>
      </c>
      <c r="S683" t="s">
        <v>2225</v>
      </c>
    </row>
    <row r="684" spans="1:19">
      <c r="A684">
        <v>9089</v>
      </c>
      <c r="B684" t="s">
        <v>2534</v>
      </c>
      <c r="C684">
        <v>166</v>
      </c>
      <c r="D684" t="s">
        <v>845</v>
      </c>
      <c r="E684">
        <v>204</v>
      </c>
      <c r="F684" t="s">
        <v>1313</v>
      </c>
      <c r="G684" t="s">
        <v>1314</v>
      </c>
      <c r="H684">
        <v>127</v>
      </c>
      <c r="I684" t="s">
        <v>250</v>
      </c>
      <c r="J684" t="s">
        <v>251</v>
      </c>
      <c r="K684" s="59">
        <v>1000</v>
      </c>
      <c r="L684" s="59">
        <v>1000</v>
      </c>
      <c r="M684" s="59">
        <v>0</v>
      </c>
      <c r="N684" s="59">
        <v>0</v>
      </c>
      <c r="O684" s="59">
        <v>0</v>
      </c>
      <c r="P684" s="59">
        <v>0</v>
      </c>
      <c r="Q684">
        <v>0</v>
      </c>
      <c r="R684">
        <v>0</v>
      </c>
    </row>
    <row r="685" spans="1:19">
      <c r="A685">
        <v>3117</v>
      </c>
      <c r="B685" t="s">
        <v>1784</v>
      </c>
      <c r="C685">
        <v>11728</v>
      </c>
      <c r="D685" t="s">
        <v>764</v>
      </c>
      <c r="E685">
        <v>224</v>
      </c>
      <c r="F685" t="s">
        <v>1084</v>
      </c>
      <c r="G685" t="s">
        <v>1085</v>
      </c>
      <c r="H685">
        <v>128</v>
      </c>
      <c r="I685" t="s">
        <v>369</v>
      </c>
      <c r="J685" t="s">
        <v>370</v>
      </c>
      <c r="K685" s="59">
        <v>34000</v>
      </c>
      <c r="L685" s="59">
        <v>34000</v>
      </c>
      <c r="M685" s="59">
        <v>0</v>
      </c>
      <c r="N685" s="59">
        <v>0</v>
      </c>
      <c r="O685" s="59">
        <v>0</v>
      </c>
      <c r="P685" s="59">
        <v>0</v>
      </c>
      <c r="Q685">
        <v>0</v>
      </c>
      <c r="R685">
        <v>0</v>
      </c>
    </row>
    <row r="686" spans="1:19">
      <c r="A686">
        <v>3418</v>
      </c>
      <c r="B686" t="s">
        <v>1051</v>
      </c>
      <c r="C686">
        <v>11859</v>
      </c>
      <c r="D686" t="s">
        <v>835</v>
      </c>
      <c r="E686">
        <v>222</v>
      </c>
      <c r="F686" t="s">
        <v>1050</v>
      </c>
      <c r="G686" t="s">
        <v>1051</v>
      </c>
      <c r="H686">
        <v>128</v>
      </c>
      <c r="I686" t="s">
        <v>369</v>
      </c>
      <c r="J686" t="s">
        <v>370</v>
      </c>
      <c r="K686" s="59">
        <v>8000</v>
      </c>
      <c r="L686" s="59">
        <v>8000</v>
      </c>
      <c r="M686" s="59">
        <v>0</v>
      </c>
      <c r="N686" s="59">
        <v>0</v>
      </c>
      <c r="O686" s="59">
        <v>0</v>
      </c>
      <c r="P686" s="59">
        <v>0</v>
      </c>
      <c r="Q686">
        <v>0</v>
      </c>
      <c r="R686">
        <v>0</v>
      </c>
    </row>
    <row r="687" spans="1:19">
      <c r="A687">
        <v>3450</v>
      </c>
      <c r="B687" t="s">
        <v>1784</v>
      </c>
      <c r="C687">
        <v>11731</v>
      </c>
      <c r="D687" t="s">
        <v>766</v>
      </c>
      <c r="E687">
        <v>224</v>
      </c>
      <c r="F687" t="s">
        <v>1084</v>
      </c>
      <c r="G687" t="s">
        <v>1085</v>
      </c>
      <c r="H687">
        <v>128</v>
      </c>
      <c r="I687" t="s">
        <v>369</v>
      </c>
      <c r="J687" t="s">
        <v>370</v>
      </c>
      <c r="K687" s="59">
        <v>2975.13</v>
      </c>
      <c r="L687" s="59">
        <v>2975.13</v>
      </c>
      <c r="M687" s="59">
        <v>0</v>
      </c>
      <c r="N687" s="59">
        <v>0</v>
      </c>
      <c r="O687" s="59">
        <v>0</v>
      </c>
      <c r="P687" s="59">
        <v>0</v>
      </c>
      <c r="Q687">
        <v>0</v>
      </c>
      <c r="R687">
        <v>0</v>
      </c>
    </row>
    <row r="688" spans="1:19">
      <c r="A688">
        <v>3508</v>
      </c>
      <c r="B688" t="s">
        <v>1832</v>
      </c>
      <c r="C688">
        <v>296</v>
      </c>
      <c r="D688" t="s">
        <v>925</v>
      </c>
      <c r="E688">
        <v>222</v>
      </c>
      <c r="F688" t="s">
        <v>1050</v>
      </c>
      <c r="G688" t="s">
        <v>1051</v>
      </c>
      <c r="H688">
        <v>128</v>
      </c>
      <c r="I688" t="s">
        <v>369</v>
      </c>
      <c r="J688" t="s">
        <v>370</v>
      </c>
      <c r="K688" s="59">
        <v>5000</v>
      </c>
      <c r="L688" s="59">
        <v>5000</v>
      </c>
      <c r="M688" s="59">
        <v>0</v>
      </c>
      <c r="N688" s="59">
        <v>0</v>
      </c>
      <c r="O688" s="59">
        <v>0</v>
      </c>
      <c r="P688" s="59">
        <v>0</v>
      </c>
      <c r="Q688">
        <v>0</v>
      </c>
      <c r="R688">
        <v>0</v>
      </c>
    </row>
    <row r="689" spans="1:19">
      <c r="A689">
        <v>9345</v>
      </c>
      <c r="B689" t="s">
        <v>2578</v>
      </c>
      <c r="C689">
        <v>17587</v>
      </c>
      <c r="D689" t="s">
        <v>776</v>
      </c>
      <c r="E689">
        <v>224</v>
      </c>
      <c r="F689" t="s">
        <v>1084</v>
      </c>
      <c r="G689" t="s">
        <v>1085</v>
      </c>
      <c r="H689">
        <v>128</v>
      </c>
      <c r="I689" t="s">
        <v>369</v>
      </c>
      <c r="J689" t="s">
        <v>370</v>
      </c>
      <c r="K689" s="59">
        <v>10000</v>
      </c>
      <c r="L689" s="59">
        <v>10000</v>
      </c>
      <c r="M689" s="59">
        <v>0</v>
      </c>
      <c r="N689" s="59">
        <v>0</v>
      </c>
      <c r="O689" s="59">
        <v>0</v>
      </c>
      <c r="P689" s="59">
        <v>10000</v>
      </c>
      <c r="Q689">
        <v>0</v>
      </c>
      <c r="R689">
        <v>0</v>
      </c>
      <c r="S689" t="s">
        <v>2579</v>
      </c>
    </row>
    <row r="690" spans="1:19">
      <c r="A690">
        <v>2045</v>
      </c>
      <c r="B690" t="s">
        <v>1061</v>
      </c>
      <c r="C690">
        <v>11131</v>
      </c>
      <c r="D690" t="s">
        <v>234</v>
      </c>
      <c r="E690">
        <v>222</v>
      </c>
      <c r="F690" t="s">
        <v>1050</v>
      </c>
      <c r="G690" t="s">
        <v>1051</v>
      </c>
      <c r="H690">
        <v>129</v>
      </c>
      <c r="I690" t="s">
        <v>268</v>
      </c>
      <c r="J690" t="s">
        <v>269</v>
      </c>
      <c r="K690" s="59">
        <v>43410</v>
      </c>
      <c r="L690" s="59">
        <v>43410</v>
      </c>
      <c r="M690" s="59">
        <v>0</v>
      </c>
      <c r="N690" s="59">
        <v>0</v>
      </c>
      <c r="O690" s="59">
        <v>0</v>
      </c>
      <c r="P690" s="59">
        <v>0</v>
      </c>
      <c r="Q690">
        <v>0</v>
      </c>
      <c r="R690">
        <v>0</v>
      </c>
      <c r="S690" t="s">
        <v>1062</v>
      </c>
    </row>
    <row r="691" spans="1:19">
      <c r="A691">
        <v>2145</v>
      </c>
      <c r="B691" t="s">
        <v>1193</v>
      </c>
      <c r="C691">
        <v>39</v>
      </c>
      <c r="D691" t="s">
        <v>899</v>
      </c>
      <c r="E691">
        <v>228</v>
      </c>
      <c r="F691" t="s">
        <v>1194</v>
      </c>
      <c r="G691" t="s">
        <v>1195</v>
      </c>
      <c r="H691">
        <v>129</v>
      </c>
      <c r="I691" t="s">
        <v>268</v>
      </c>
      <c r="J691" t="s">
        <v>269</v>
      </c>
      <c r="K691" s="59">
        <v>15000</v>
      </c>
      <c r="L691" s="59">
        <v>15000</v>
      </c>
      <c r="M691" s="59">
        <v>250</v>
      </c>
      <c r="N691" s="59">
        <v>0</v>
      </c>
      <c r="O691" s="59">
        <v>0</v>
      </c>
      <c r="P691" s="59">
        <v>0</v>
      </c>
      <c r="Q691">
        <v>0</v>
      </c>
      <c r="R691">
        <v>0</v>
      </c>
      <c r="S691" t="s">
        <v>1196</v>
      </c>
    </row>
    <row r="692" spans="1:19">
      <c r="A692">
        <v>2149</v>
      </c>
      <c r="B692" t="s">
        <v>1200</v>
      </c>
      <c r="C692">
        <v>39</v>
      </c>
      <c r="D692" t="s">
        <v>899</v>
      </c>
      <c r="E692">
        <v>459</v>
      </c>
      <c r="F692" t="s">
        <v>1201</v>
      </c>
      <c r="G692" t="s">
        <v>1202</v>
      </c>
      <c r="H692">
        <v>129</v>
      </c>
      <c r="I692" t="s">
        <v>268</v>
      </c>
      <c r="J692" t="s">
        <v>269</v>
      </c>
      <c r="K692" s="59">
        <v>8000</v>
      </c>
      <c r="L692" s="59">
        <v>8000</v>
      </c>
      <c r="M692" s="59">
        <v>0</v>
      </c>
      <c r="N692" s="59">
        <v>0</v>
      </c>
      <c r="O692" s="59">
        <v>0</v>
      </c>
      <c r="P692" s="59">
        <v>0</v>
      </c>
      <c r="Q692">
        <v>0</v>
      </c>
      <c r="R692">
        <v>0</v>
      </c>
      <c r="S692" t="s">
        <v>1203</v>
      </c>
    </row>
    <row r="693" spans="1:19">
      <c r="A693">
        <v>2170</v>
      </c>
      <c r="B693" t="s">
        <v>1224</v>
      </c>
      <c r="C693">
        <v>161</v>
      </c>
      <c r="D693" t="s">
        <v>967</v>
      </c>
      <c r="E693">
        <v>239</v>
      </c>
      <c r="F693" t="s">
        <v>1225</v>
      </c>
      <c r="G693" t="s">
        <v>1226</v>
      </c>
      <c r="H693">
        <v>129</v>
      </c>
      <c r="I693" t="s">
        <v>268</v>
      </c>
      <c r="J693" t="s">
        <v>269</v>
      </c>
      <c r="K693" s="59">
        <v>1000</v>
      </c>
      <c r="L693" s="59">
        <v>1000</v>
      </c>
      <c r="M693" s="59">
        <v>0</v>
      </c>
      <c r="N693" s="59">
        <v>0</v>
      </c>
      <c r="O693" s="59">
        <v>0</v>
      </c>
      <c r="P693" s="59">
        <v>0</v>
      </c>
      <c r="Q693">
        <v>0</v>
      </c>
      <c r="R693">
        <v>0</v>
      </c>
    </row>
    <row r="694" spans="1:19">
      <c r="A694">
        <v>2558</v>
      </c>
      <c r="B694" t="s">
        <v>1517</v>
      </c>
      <c r="C694">
        <v>255</v>
      </c>
      <c r="D694" t="s">
        <v>901</v>
      </c>
      <c r="E694">
        <v>231</v>
      </c>
      <c r="F694" t="s">
        <v>1518</v>
      </c>
      <c r="G694" t="s">
        <v>1519</v>
      </c>
      <c r="H694">
        <v>129</v>
      </c>
      <c r="I694" t="s">
        <v>268</v>
      </c>
      <c r="J694" t="s">
        <v>269</v>
      </c>
      <c r="K694" s="59">
        <v>10000</v>
      </c>
      <c r="L694" s="59">
        <v>10000</v>
      </c>
      <c r="M694" s="59">
        <v>0</v>
      </c>
      <c r="N694" s="59">
        <v>0</v>
      </c>
      <c r="O694" s="59">
        <v>0</v>
      </c>
      <c r="P694" s="59">
        <v>0</v>
      </c>
      <c r="Q694">
        <v>0</v>
      </c>
      <c r="R694">
        <v>0</v>
      </c>
    </row>
    <row r="695" spans="1:19">
      <c r="A695">
        <v>2559</v>
      </c>
      <c r="B695" t="s">
        <v>1520</v>
      </c>
      <c r="C695">
        <v>255</v>
      </c>
      <c r="D695" t="s">
        <v>901</v>
      </c>
      <c r="E695">
        <v>232</v>
      </c>
      <c r="F695" t="s">
        <v>1521</v>
      </c>
      <c r="G695" t="s">
        <v>1522</v>
      </c>
      <c r="H695">
        <v>129</v>
      </c>
      <c r="I695" t="s">
        <v>268</v>
      </c>
      <c r="J695" t="s">
        <v>269</v>
      </c>
      <c r="K695" s="59">
        <v>4500</v>
      </c>
      <c r="L695" s="59">
        <v>4500</v>
      </c>
      <c r="M695" s="59">
        <v>0</v>
      </c>
      <c r="N695" s="59">
        <v>0</v>
      </c>
      <c r="O695" s="59">
        <v>0</v>
      </c>
      <c r="P695" s="59">
        <v>0</v>
      </c>
      <c r="Q695">
        <v>0</v>
      </c>
      <c r="R695">
        <v>0</v>
      </c>
    </row>
    <row r="696" spans="1:19">
      <c r="A696">
        <v>2560</v>
      </c>
      <c r="B696" t="s">
        <v>1523</v>
      </c>
      <c r="C696">
        <v>255</v>
      </c>
      <c r="D696" t="s">
        <v>901</v>
      </c>
      <c r="E696">
        <v>239</v>
      </c>
      <c r="F696" t="s">
        <v>1225</v>
      </c>
      <c r="G696" t="s">
        <v>1226</v>
      </c>
      <c r="H696">
        <v>129</v>
      </c>
      <c r="I696" t="s">
        <v>268</v>
      </c>
      <c r="J696" t="s">
        <v>269</v>
      </c>
      <c r="K696" s="59">
        <v>8000</v>
      </c>
      <c r="L696" s="59">
        <v>8000</v>
      </c>
      <c r="M696" s="59">
        <v>0</v>
      </c>
      <c r="N696" s="59">
        <v>0</v>
      </c>
      <c r="O696" s="59">
        <v>0</v>
      </c>
      <c r="P696" s="59">
        <v>0</v>
      </c>
      <c r="Q696">
        <v>0</v>
      </c>
      <c r="R696">
        <v>0</v>
      </c>
    </row>
    <row r="697" spans="1:19">
      <c r="A697">
        <v>2573</v>
      </c>
      <c r="B697" t="s">
        <v>1549</v>
      </c>
      <c r="C697">
        <v>255</v>
      </c>
      <c r="D697" t="s">
        <v>901</v>
      </c>
      <c r="E697">
        <v>231</v>
      </c>
      <c r="F697" t="s">
        <v>1518</v>
      </c>
      <c r="G697" t="s">
        <v>1519</v>
      </c>
      <c r="H697">
        <v>129</v>
      </c>
      <c r="I697" t="s">
        <v>268</v>
      </c>
      <c r="J697" t="s">
        <v>269</v>
      </c>
      <c r="K697" s="59">
        <v>1000</v>
      </c>
      <c r="L697" s="59">
        <v>1000</v>
      </c>
      <c r="M697" s="59">
        <v>0</v>
      </c>
      <c r="N697" s="59">
        <v>0</v>
      </c>
      <c r="O697" s="59">
        <v>0</v>
      </c>
      <c r="P697" s="59">
        <v>0</v>
      </c>
      <c r="Q697">
        <v>0</v>
      </c>
      <c r="R697">
        <v>0</v>
      </c>
    </row>
    <row r="698" spans="1:19">
      <c r="A698">
        <v>2617</v>
      </c>
      <c r="B698" t="s">
        <v>1517</v>
      </c>
      <c r="C698">
        <v>256</v>
      </c>
      <c r="D698" t="s">
        <v>695</v>
      </c>
      <c r="E698">
        <v>231</v>
      </c>
      <c r="F698" t="s">
        <v>1518</v>
      </c>
      <c r="G698" t="s">
        <v>1519</v>
      </c>
      <c r="H698">
        <v>129</v>
      </c>
      <c r="I698" t="s">
        <v>268</v>
      </c>
      <c r="J698" t="s">
        <v>269</v>
      </c>
      <c r="K698" s="59">
        <v>0</v>
      </c>
      <c r="L698" s="59">
        <v>0</v>
      </c>
      <c r="M698" s="59">
        <v>0</v>
      </c>
      <c r="N698" s="59">
        <v>0</v>
      </c>
      <c r="O698" s="59">
        <v>0</v>
      </c>
      <c r="P698" s="59">
        <v>0</v>
      </c>
      <c r="Q698">
        <v>0</v>
      </c>
      <c r="R698">
        <v>0</v>
      </c>
    </row>
    <row r="699" spans="1:19">
      <c r="A699">
        <v>2618</v>
      </c>
      <c r="B699" t="s">
        <v>1520</v>
      </c>
      <c r="C699">
        <v>256</v>
      </c>
      <c r="D699" t="s">
        <v>695</v>
      </c>
      <c r="E699">
        <v>232</v>
      </c>
      <c r="F699" t="s">
        <v>1521</v>
      </c>
      <c r="G699" t="s">
        <v>1522</v>
      </c>
      <c r="H699">
        <v>129</v>
      </c>
      <c r="I699" t="s">
        <v>268</v>
      </c>
      <c r="J699" t="s">
        <v>269</v>
      </c>
      <c r="K699" s="59">
        <v>0</v>
      </c>
      <c r="L699" s="59">
        <v>0</v>
      </c>
      <c r="M699" s="59">
        <v>0</v>
      </c>
      <c r="N699" s="59">
        <v>0</v>
      </c>
      <c r="O699" s="59">
        <v>0</v>
      </c>
      <c r="P699" s="59">
        <v>0</v>
      </c>
      <c r="Q699">
        <v>0</v>
      </c>
      <c r="R699">
        <v>0</v>
      </c>
    </row>
    <row r="700" spans="1:19">
      <c r="A700">
        <v>2619</v>
      </c>
      <c r="B700" t="s">
        <v>1523</v>
      </c>
      <c r="C700">
        <v>256</v>
      </c>
      <c r="D700" t="s">
        <v>695</v>
      </c>
      <c r="E700">
        <v>239</v>
      </c>
      <c r="F700" t="s">
        <v>1225</v>
      </c>
      <c r="G700" t="s">
        <v>1226</v>
      </c>
      <c r="H700">
        <v>129</v>
      </c>
      <c r="I700" t="s">
        <v>268</v>
      </c>
      <c r="J700" t="s">
        <v>269</v>
      </c>
      <c r="K700" s="59">
        <v>0</v>
      </c>
      <c r="L700" s="59">
        <v>0</v>
      </c>
      <c r="M700" s="59">
        <v>0</v>
      </c>
      <c r="N700" s="59">
        <v>0</v>
      </c>
      <c r="O700" s="59">
        <v>0</v>
      </c>
      <c r="P700" s="59">
        <v>0</v>
      </c>
      <c r="Q700">
        <v>0</v>
      </c>
      <c r="R700">
        <v>0</v>
      </c>
    </row>
    <row r="701" spans="1:19">
      <c r="A701">
        <v>2622</v>
      </c>
      <c r="B701" t="s">
        <v>1579</v>
      </c>
      <c r="C701">
        <v>256</v>
      </c>
      <c r="D701" t="s">
        <v>695</v>
      </c>
      <c r="E701">
        <v>232</v>
      </c>
      <c r="F701" t="s">
        <v>1521</v>
      </c>
      <c r="G701" t="s">
        <v>1522</v>
      </c>
      <c r="H701">
        <v>129</v>
      </c>
      <c r="I701" t="s">
        <v>268</v>
      </c>
      <c r="J701" t="s">
        <v>269</v>
      </c>
      <c r="K701" s="59">
        <v>0</v>
      </c>
      <c r="L701" s="59">
        <v>0</v>
      </c>
      <c r="M701" s="59">
        <v>0</v>
      </c>
      <c r="N701" s="59">
        <v>0</v>
      </c>
      <c r="O701" s="59">
        <v>0</v>
      </c>
      <c r="P701" s="59">
        <v>0</v>
      </c>
      <c r="Q701">
        <v>0</v>
      </c>
      <c r="R701">
        <v>0</v>
      </c>
    </row>
    <row r="702" spans="1:19">
      <c r="A702">
        <v>2645</v>
      </c>
      <c r="B702" t="s">
        <v>1517</v>
      </c>
      <c r="C702">
        <v>6015</v>
      </c>
      <c r="D702" t="s">
        <v>900</v>
      </c>
      <c r="E702">
        <v>231</v>
      </c>
      <c r="F702" t="s">
        <v>1518</v>
      </c>
      <c r="G702" t="s">
        <v>1519</v>
      </c>
      <c r="H702">
        <v>129</v>
      </c>
      <c r="I702" t="s">
        <v>268</v>
      </c>
      <c r="J702" t="s">
        <v>269</v>
      </c>
      <c r="K702" s="59">
        <v>0</v>
      </c>
      <c r="L702" s="59">
        <v>0</v>
      </c>
      <c r="M702" s="59">
        <v>0</v>
      </c>
      <c r="N702" s="59">
        <v>0</v>
      </c>
      <c r="O702" s="59">
        <v>0</v>
      </c>
      <c r="P702" s="59">
        <v>0</v>
      </c>
      <c r="Q702">
        <v>0</v>
      </c>
      <c r="R702">
        <v>0</v>
      </c>
    </row>
    <row r="703" spans="1:19">
      <c r="A703">
        <v>2646</v>
      </c>
      <c r="B703" t="s">
        <v>1520</v>
      </c>
      <c r="C703">
        <v>6015</v>
      </c>
      <c r="D703" t="s">
        <v>900</v>
      </c>
      <c r="E703">
        <v>232</v>
      </c>
      <c r="F703" t="s">
        <v>1521</v>
      </c>
      <c r="G703" t="s">
        <v>1522</v>
      </c>
      <c r="H703">
        <v>129</v>
      </c>
      <c r="I703" t="s">
        <v>268</v>
      </c>
      <c r="J703" t="s">
        <v>269</v>
      </c>
      <c r="K703" s="59">
        <v>0</v>
      </c>
      <c r="L703" s="59">
        <v>0</v>
      </c>
      <c r="M703" s="59">
        <v>0</v>
      </c>
      <c r="N703" s="59">
        <v>0</v>
      </c>
      <c r="O703" s="59">
        <v>0</v>
      </c>
      <c r="P703" s="59">
        <v>0</v>
      </c>
      <c r="Q703">
        <v>0</v>
      </c>
      <c r="R703">
        <v>0</v>
      </c>
    </row>
    <row r="704" spans="1:19">
      <c r="A704">
        <v>2647</v>
      </c>
      <c r="B704" t="s">
        <v>1523</v>
      </c>
      <c r="C704">
        <v>6015</v>
      </c>
      <c r="D704" t="s">
        <v>900</v>
      </c>
      <c r="E704">
        <v>239</v>
      </c>
      <c r="F704" t="s">
        <v>1225</v>
      </c>
      <c r="G704" t="s">
        <v>1226</v>
      </c>
      <c r="H704">
        <v>129</v>
      </c>
      <c r="I704" t="s">
        <v>268</v>
      </c>
      <c r="J704" t="s">
        <v>269</v>
      </c>
      <c r="K704" s="59">
        <v>0</v>
      </c>
      <c r="L704" s="59">
        <v>0</v>
      </c>
      <c r="M704" s="59">
        <v>0</v>
      </c>
      <c r="N704" s="59">
        <v>0</v>
      </c>
      <c r="O704" s="59">
        <v>0</v>
      </c>
      <c r="P704" s="59">
        <v>0</v>
      </c>
      <c r="Q704">
        <v>0</v>
      </c>
      <c r="R704">
        <v>0</v>
      </c>
    </row>
    <row r="705" spans="1:19">
      <c r="A705">
        <v>2662</v>
      </c>
      <c r="B705" t="s">
        <v>1517</v>
      </c>
      <c r="C705">
        <v>6018</v>
      </c>
      <c r="D705" t="s">
        <v>694</v>
      </c>
      <c r="E705">
        <v>231</v>
      </c>
      <c r="F705" t="s">
        <v>1518</v>
      </c>
      <c r="G705" t="s">
        <v>1519</v>
      </c>
      <c r="H705">
        <v>129</v>
      </c>
      <c r="I705" t="s">
        <v>268</v>
      </c>
      <c r="J705" t="s">
        <v>269</v>
      </c>
      <c r="K705" s="59">
        <v>0</v>
      </c>
      <c r="L705" s="59">
        <v>0</v>
      </c>
      <c r="M705" s="59">
        <v>0</v>
      </c>
      <c r="N705" s="59">
        <v>0</v>
      </c>
      <c r="O705" s="59">
        <v>0</v>
      </c>
      <c r="P705" s="59">
        <v>0</v>
      </c>
      <c r="Q705">
        <v>0</v>
      </c>
      <c r="R705">
        <v>0</v>
      </c>
    </row>
    <row r="706" spans="1:19">
      <c r="A706">
        <v>2663</v>
      </c>
      <c r="B706" t="s">
        <v>1599</v>
      </c>
      <c r="C706">
        <v>6018</v>
      </c>
      <c r="D706" t="s">
        <v>694</v>
      </c>
      <c r="E706">
        <v>232</v>
      </c>
      <c r="F706" t="s">
        <v>1521</v>
      </c>
      <c r="G706" t="s">
        <v>1522</v>
      </c>
      <c r="H706">
        <v>129</v>
      </c>
      <c r="I706" t="s">
        <v>268</v>
      </c>
      <c r="J706" t="s">
        <v>269</v>
      </c>
      <c r="K706" s="59">
        <v>0</v>
      </c>
      <c r="L706" s="59">
        <v>0</v>
      </c>
      <c r="M706" s="59">
        <v>0</v>
      </c>
      <c r="N706" s="59">
        <v>0</v>
      </c>
      <c r="O706" s="59">
        <v>0</v>
      </c>
      <c r="P706" s="59">
        <v>0</v>
      </c>
      <c r="Q706">
        <v>0</v>
      </c>
      <c r="R706">
        <v>0</v>
      </c>
    </row>
    <row r="707" spans="1:19">
      <c r="A707">
        <v>2664</v>
      </c>
      <c r="B707" t="s">
        <v>1523</v>
      </c>
      <c r="C707">
        <v>6018</v>
      </c>
      <c r="D707" t="s">
        <v>694</v>
      </c>
      <c r="E707">
        <v>239</v>
      </c>
      <c r="F707" t="s">
        <v>1225</v>
      </c>
      <c r="G707" t="s">
        <v>1226</v>
      </c>
      <c r="H707">
        <v>129</v>
      </c>
      <c r="I707" t="s">
        <v>268</v>
      </c>
      <c r="J707" t="s">
        <v>269</v>
      </c>
      <c r="K707" s="59">
        <v>0</v>
      </c>
      <c r="L707" s="59">
        <v>0</v>
      </c>
      <c r="M707" s="59">
        <v>0</v>
      </c>
      <c r="N707" s="59">
        <v>0</v>
      </c>
      <c r="O707" s="59">
        <v>0</v>
      </c>
      <c r="P707" s="59">
        <v>0</v>
      </c>
      <c r="Q707">
        <v>0</v>
      </c>
      <c r="R707">
        <v>0</v>
      </c>
    </row>
    <row r="708" spans="1:19">
      <c r="A708">
        <v>3365</v>
      </c>
      <c r="B708" t="s">
        <v>1810</v>
      </c>
      <c r="C708">
        <v>288</v>
      </c>
      <c r="D708" t="s">
        <v>883</v>
      </c>
      <c r="E708">
        <v>222</v>
      </c>
      <c r="F708" t="s">
        <v>1050</v>
      </c>
      <c r="G708" t="s">
        <v>1051</v>
      </c>
      <c r="H708">
        <v>129</v>
      </c>
      <c r="I708" t="s">
        <v>268</v>
      </c>
      <c r="J708" t="s">
        <v>269</v>
      </c>
      <c r="K708" s="59">
        <v>10000</v>
      </c>
      <c r="L708" s="59">
        <v>10000</v>
      </c>
      <c r="M708" s="59">
        <v>0</v>
      </c>
      <c r="N708" s="59">
        <v>0</v>
      </c>
      <c r="O708" s="59">
        <v>0</v>
      </c>
      <c r="P708" s="59">
        <v>0</v>
      </c>
      <c r="Q708">
        <v>0</v>
      </c>
      <c r="R708">
        <v>0</v>
      </c>
    </row>
    <row r="709" spans="1:19">
      <c r="A709">
        <v>3530</v>
      </c>
      <c r="B709" t="s">
        <v>1846</v>
      </c>
      <c r="C709">
        <v>207</v>
      </c>
      <c r="D709" t="s">
        <v>908</v>
      </c>
      <c r="E709">
        <v>239</v>
      </c>
      <c r="F709" t="s">
        <v>1225</v>
      </c>
      <c r="G709" t="s">
        <v>1226</v>
      </c>
      <c r="H709">
        <v>129</v>
      </c>
      <c r="I709" t="s">
        <v>268</v>
      </c>
      <c r="J709" t="s">
        <v>269</v>
      </c>
      <c r="K709" s="59">
        <v>4000</v>
      </c>
      <c r="L709" s="59">
        <v>4000</v>
      </c>
      <c r="M709" s="59">
        <v>0</v>
      </c>
      <c r="N709" s="59">
        <v>0</v>
      </c>
      <c r="O709" s="59">
        <v>0</v>
      </c>
      <c r="P709" s="59">
        <v>0</v>
      </c>
      <c r="Q709">
        <v>0</v>
      </c>
      <c r="R709">
        <v>0</v>
      </c>
      <c r="S709" t="s">
        <v>1847</v>
      </c>
    </row>
    <row r="710" spans="1:19">
      <c r="A710">
        <v>3544</v>
      </c>
      <c r="B710" t="s">
        <v>1860</v>
      </c>
      <c r="C710">
        <v>39</v>
      </c>
      <c r="D710" t="s">
        <v>899</v>
      </c>
      <c r="E710">
        <v>239</v>
      </c>
      <c r="F710" t="s">
        <v>1225</v>
      </c>
      <c r="G710" t="s">
        <v>1226</v>
      </c>
      <c r="H710">
        <v>129</v>
      </c>
      <c r="I710" t="s">
        <v>268</v>
      </c>
      <c r="J710" t="s">
        <v>269</v>
      </c>
      <c r="K710" s="59">
        <v>3500</v>
      </c>
      <c r="L710" s="59">
        <v>3500</v>
      </c>
      <c r="M710" s="59">
        <v>0</v>
      </c>
      <c r="N710" s="59">
        <v>0</v>
      </c>
      <c r="O710" s="59">
        <v>0</v>
      </c>
      <c r="P710" s="59">
        <v>0</v>
      </c>
      <c r="Q710">
        <v>0</v>
      </c>
      <c r="R710">
        <v>0</v>
      </c>
    </row>
    <row r="711" spans="1:19">
      <c r="A711">
        <v>3652</v>
      </c>
      <c r="B711" t="s">
        <v>1903</v>
      </c>
      <c r="C711">
        <v>206</v>
      </c>
      <c r="D711" t="s">
        <v>904</v>
      </c>
      <c r="E711">
        <v>238</v>
      </c>
      <c r="F711" t="s">
        <v>1525</v>
      </c>
      <c r="G711" t="s">
        <v>1526</v>
      </c>
      <c r="H711">
        <v>129</v>
      </c>
      <c r="I711" t="s">
        <v>268</v>
      </c>
      <c r="J711" t="s">
        <v>269</v>
      </c>
      <c r="K711" s="59">
        <v>5000</v>
      </c>
      <c r="L711" s="59">
        <v>5000</v>
      </c>
      <c r="M711" s="59">
        <v>0</v>
      </c>
      <c r="N711" s="59">
        <v>0</v>
      </c>
      <c r="O711" s="59">
        <v>0</v>
      </c>
      <c r="P711" s="59">
        <v>0</v>
      </c>
      <c r="Q711">
        <v>0</v>
      </c>
      <c r="R711">
        <v>0</v>
      </c>
    </row>
    <row r="712" spans="1:19">
      <c r="A712">
        <v>3673</v>
      </c>
      <c r="B712" t="s">
        <v>1226</v>
      </c>
      <c r="C712">
        <v>206</v>
      </c>
      <c r="D712" t="s">
        <v>904</v>
      </c>
      <c r="E712">
        <v>239</v>
      </c>
      <c r="F712" t="s">
        <v>1225</v>
      </c>
      <c r="G712" t="s">
        <v>1226</v>
      </c>
      <c r="H712">
        <v>129</v>
      </c>
      <c r="I712" t="s">
        <v>268</v>
      </c>
      <c r="J712" t="s">
        <v>269</v>
      </c>
      <c r="K712" s="59">
        <v>2000</v>
      </c>
      <c r="L712" s="59">
        <v>2000</v>
      </c>
      <c r="M712" s="59">
        <v>0</v>
      </c>
      <c r="N712" s="59">
        <v>0</v>
      </c>
      <c r="O712" s="59">
        <v>0</v>
      </c>
      <c r="P712" s="59">
        <v>0</v>
      </c>
      <c r="Q712">
        <v>0</v>
      </c>
      <c r="R712">
        <v>0</v>
      </c>
      <c r="S712" t="s">
        <v>1909</v>
      </c>
    </row>
    <row r="713" spans="1:19">
      <c r="A713">
        <v>3782</v>
      </c>
      <c r="B713" t="s">
        <v>1924</v>
      </c>
      <c r="C713">
        <v>202</v>
      </c>
      <c r="D713" t="s">
        <v>907</v>
      </c>
      <c r="E713">
        <v>429</v>
      </c>
      <c r="F713" t="s">
        <v>1925</v>
      </c>
      <c r="G713" t="s">
        <v>1926</v>
      </c>
      <c r="H713">
        <v>129</v>
      </c>
      <c r="I713" t="s">
        <v>268</v>
      </c>
      <c r="J713" t="s">
        <v>269</v>
      </c>
      <c r="K713" s="59">
        <v>1500</v>
      </c>
      <c r="L713" s="59">
        <v>1500</v>
      </c>
      <c r="M713" s="59">
        <v>0</v>
      </c>
      <c r="N713" s="59">
        <v>0</v>
      </c>
      <c r="O713" s="59">
        <v>0</v>
      </c>
      <c r="P713" s="59">
        <v>0</v>
      </c>
      <c r="Q713">
        <v>0</v>
      </c>
      <c r="R713">
        <v>0</v>
      </c>
      <c r="S713" t="s">
        <v>1927</v>
      </c>
    </row>
    <row r="714" spans="1:19">
      <c r="A714">
        <v>3929</v>
      </c>
      <c r="B714" t="s">
        <v>1952</v>
      </c>
      <c r="C714">
        <v>55</v>
      </c>
      <c r="D714" t="s">
        <v>834</v>
      </c>
      <c r="E714">
        <v>228</v>
      </c>
      <c r="F714" t="s">
        <v>1194</v>
      </c>
      <c r="G714" t="s">
        <v>1195</v>
      </c>
      <c r="H714">
        <v>129</v>
      </c>
      <c r="I714" t="s">
        <v>268</v>
      </c>
      <c r="J714" t="s">
        <v>269</v>
      </c>
      <c r="K714" s="59">
        <v>4500</v>
      </c>
      <c r="L714" s="59">
        <v>4500</v>
      </c>
      <c r="M714" s="59">
        <v>4500</v>
      </c>
      <c r="N714" s="59">
        <v>0</v>
      </c>
      <c r="O714" s="59">
        <v>0</v>
      </c>
      <c r="P714" s="59">
        <v>0</v>
      </c>
      <c r="Q714">
        <v>0</v>
      </c>
      <c r="R714">
        <v>0</v>
      </c>
      <c r="S714" t="s">
        <v>1953</v>
      </c>
    </row>
    <row r="715" spans="1:19">
      <c r="A715">
        <v>4225</v>
      </c>
      <c r="B715" t="s">
        <v>1846</v>
      </c>
      <c r="C715">
        <v>202</v>
      </c>
      <c r="D715" t="s">
        <v>907</v>
      </c>
      <c r="E715">
        <v>239</v>
      </c>
      <c r="F715" t="s">
        <v>1225</v>
      </c>
      <c r="G715" t="s">
        <v>1226</v>
      </c>
      <c r="H715">
        <v>129</v>
      </c>
      <c r="I715" t="s">
        <v>268</v>
      </c>
      <c r="J715" t="s">
        <v>269</v>
      </c>
      <c r="K715" s="59">
        <v>28000</v>
      </c>
      <c r="L715" s="59">
        <v>28000</v>
      </c>
      <c r="M715" s="59">
        <v>6800</v>
      </c>
      <c r="N715" s="59">
        <v>0</v>
      </c>
      <c r="O715" s="59">
        <v>0</v>
      </c>
      <c r="P715" s="59">
        <v>0</v>
      </c>
      <c r="Q715">
        <v>0</v>
      </c>
      <c r="R715">
        <v>0</v>
      </c>
      <c r="S715" t="s">
        <v>2045</v>
      </c>
    </row>
    <row r="716" spans="1:19">
      <c r="A716">
        <v>4497</v>
      </c>
      <c r="B716" t="s">
        <v>2094</v>
      </c>
      <c r="C716">
        <v>75</v>
      </c>
      <c r="D716" t="s">
        <v>910</v>
      </c>
      <c r="E716">
        <v>231</v>
      </c>
      <c r="F716" t="s">
        <v>1518</v>
      </c>
      <c r="G716" t="s">
        <v>1519</v>
      </c>
      <c r="H716">
        <v>129</v>
      </c>
      <c r="I716" t="s">
        <v>268</v>
      </c>
      <c r="J716" t="s">
        <v>269</v>
      </c>
      <c r="K716" s="59">
        <v>3000</v>
      </c>
      <c r="L716" s="59">
        <v>3000</v>
      </c>
      <c r="M716" s="59">
        <v>0</v>
      </c>
      <c r="N716" s="59">
        <v>0</v>
      </c>
      <c r="O716" s="59">
        <v>0</v>
      </c>
      <c r="P716" s="59">
        <v>0</v>
      </c>
      <c r="Q716">
        <v>0</v>
      </c>
      <c r="R716">
        <v>0</v>
      </c>
    </row>
    <row r="717" spans="1:19">
      <c r="A717">
        <v>4503</v>
      </c>
      <c r="B717" t="s">
        <v>1523</v>
      </c>
      <c r="C717">
        <v>75</v>
      </c>
      <c r="D717" t="s">
        <v>910</v>
      </c>
      <c r="E717">
        <v>239</v>
      </c>
      <c r="F717" t="s">
        <v>1225</v>
      </c>
      <c r="G717" t="s">
        <v>1226</v>
      </c>
      <c r="H717">
        <v>129</v>
      </c>
      <c r="I717" t="s">
        <v>268</v>
      </c>
      <c r="J717" t="s">
        <v>269</v>
      </c>
      <c r="K717" s="59">
        <v>2500</v>
      </c>
      <c r="L717" s="59">
        <v>2500</v>
      </c>
      <c r="M717" s="59">
        <v>0</v>
      </c>
      <c r="N717" s="59">
        <v>0</v>
      </c>
      <c r="O717" s="59">
        <v>0</v>
      </c>
      <c r="P717" s="59">
        <v>0</v>
      </c>
      <c r="Q717">
        <v>0</v>
      </c>
      <c r="R717">
        <v>0</v>
      </c>
    </row>
    <row r="718" spans="1:19">
      <c r="A718">
        <v>4592</v>
      </c>
      <c r="B718" t="s">
        <v>2123</v>
      </c>
      <c r="C718">
        <v>81</v>
      </c>
      <c r="D718" t="s">
        <v>853</v>
      </c>
      <c r="E718">
        <v>202</v>
      </c>
      <c r="F718" t="s">
        <v>1033</v>
      </c>
      <c r="G718" t="s">
        <v>1034</v>
      </c>
      <c r="H718">
        <v>129</v>
      </c>
      <c r="I718" t="s">
        <v>268</v>
      </c>
      <c r="J718" t="s">
        <v>269</v>
      </c>
      <c r="K718" s="59">
        <v>0</v>
      </c>
      <c r="L718" s="59">
        <v>0</v>
      </c>
      <c r="M718" s="59">
        <v>0</v>
      </c>
      <c r="N718" s="59">
        <v>0</v>
      </c>
      <c r="O718" s="59">
        <v>0</v>
      </c>
      <c r="P718" s="59">
        <v>0</v>
      </c>
      <c r="Q718">
        <v>0</v>
      </c>
      <c r="R718">
        <v>0</v>
      </c>
    </row>
    <row r="719" spans="1:19">
      <c r="A719">
        <v>5345</v>
      </c>
      <c r="B719" t="s">
        <v>1538</v>
      </c>
      <c r="C719">
        <v>223</v>
      </c>
      <c r="D719" t="s">
        <v>749</v>
      </c>
      <c r="E719">
        <v>432</v>
      </c>
      <c r="F719" t="s">
        <v>1537</v>
      </c>
      <c r="G719" t="s">
        <v>1538</v>
      </c>
      <c r="H719">
        <v>129</v>
      </c>
      <c r="I719" t="s">
        <v>268</v>
      </c>
      <c r="J719" t="s">
        <v>269</v>
      </c>
      <c r="K719" s="59">
        <v>20000</v>
      </c>
      <c r="L719" s="59">
        <v>20000</v>
      </c>
      <c r="M719" s="59">
        <v>0</v>
      </c>
      <c r="N719" s="59">
        <v>0</v>
      </c>
      <c r="O719" s="59">
        <v>0</v>
      </c>
      <c r="P719" s="59">
        <v>0</v>
      </c>
      <c r="Q719">
        <v>0</v>
      </c>
      <c r="R719">
        <v>0</v>
      </c>
    </row>
    <row r="720" spans="1:19">
      <c r="A720">
        <v>5347</v>
      </c>
      <c r="B720" t="s">
        <v>2067</v>
      </c>
      <c r="C720">
        <v>39</v>
      </c>
      <c r="D720" t="s">
        <v>899</v>
      </c>
      <c r="E720">
        <v>402</v>
      </c>
      <c r="F720" t="s">
        <v>2066</v>
      </c>
      <c r="G720" t="s">
        <v>2067</v>
      </c>
      <c r="H720">
        <v>129</v>
      </c>
      <c r="I720" t="s">
        <v>268</v>
      </c>
      <c r="J720" t="s">
        <v>269</v>
      </c>
      <c r="K720" s="59">
        <v>5000</v>
      </c>
      <c r="L720" s="59">
        <v>5000</v>
      </c>
      <c r="M720" s="59">
        <v>0</v>
      </c>
      <c r="N720" s="59">
        <v>0</v>
      </c>
      <c r="O720" s="59">
        <v>0</v>
      </c>
      <c r="P720" s="59">
        <v>0</v>
      </c>
      <c r="Q720">
        <v>0</v>
      </c>
      <c r="R720">
        <v>0</v>
      </c>
    </row>
    <row r="721" spans="1:19">
      <c r="A721">
        <v>5366</v>
      </c>
      <c r="B721" t="s">
        <v>1519</v>
      </c>
      <c r="C721">
        <v>202</v>
      </c>
      <c r="D721" t="s">
        <v>907</v>
      </c>
      <c r="E721">
        <v>231</v>
      </c>
      <c r="F721" t="s">
        <v>1518</v>
      </c>
      <c r="G721" t="s">
        <v>1519</v>
      </c>
      <c r="H721">
        <v>129</v>
      </c>
      <c r="I721" t="s">
        <v>268</v>
      </c>
      <c r="J721" t="s">
        <v>269</v>
      </c>
      <c r="K721" s="59">
        <v>4500</v>
      </c>
      <c r="L721" s="59">
        <v>4500</v>
      </c>
      <c r="M721" s="59">
        <v>0</v>
      </c>
      <c r="N721" s="59">
        <v>0</v>
      </c>
      <c r="O721" s="59">
        <v>0</v>
      </c>
      <c r="P721" s="59">
        <v>0</v>
      </c>
      <c r="Q721">
        <v>0</v>
      </c>
      <c r="R721">
        <v>0</v>
      </c>
      <c r="S721" t="s">
        <v>2189</v>
      </c>
    </row>
    <row r="722" spans="1:19">
      <c r="A722">
        <v>5695</v>
      </c>
      <c r="B722" t="s">
        <v>2204</v>
      </c>
      <c r="C722">
        <v>202</v>
      </c>
      <c r="D722" t="s">
        <v>907</v>
      </c>
      <c r="E722">
        <v>228</v>
      </c>
      <c r="F722" t="s">
        <v>1194</v>
      </c>
      <c r="G722" t="s">
        <v>1195</v>
      </c>
      <c r="H722">
        <v>129</v>
      </c>
      <c r="I722" t="s">
        <v>268</v>
      </c>
      <c r="J722" t="s">
        <v>269</v>
      </c>
      <c r="K722" s="59">
        <v>35000</v>
      </c>
      <c r="L722" s="59">
        <v>35000</v>
      </c>
      <c r="M722" s="59">
        <v>31200</v>
      </c>
      <c r="N722" s="59">
        <v>0</v>
      </c>
      <c r="O722" s="59">
        <v>0</v>
      </c>
      <c r="P722" s="59">
        <v>0</v>
      </c>
      <c r="Q722">
        <v>0</v>
      </c>
      <c r="R722">
        <v>0</v>
      </c>
      <c r="S722" t="s">
        <v>2205</v>
      </c>
    </row>
    <row r="723" spans="1:19">
      <c r="A723">
        <v>5743</v>
      </c>
      <c r="B723" t="s">
        <v>1538</v>
      </c>
      <c r="C723">
        <v>206</v>
      </c>
      <c r="D723" t="s">
        <v>904</v>
      </c>
      <c r="E723">
        <v>432</v>
      </c>
      <c r="F723" t="s">
        <v>1537</v>
      </c>
      <c r="G723" t="s">
        <v>1538</v>
      </c>
      <c r="H723">
        <v>129</v>
      </c>
      <c r="I723" t="s">
        <v>268</v>
      </c>
      <c r="J723" t="s">
        <v>269</v>
      </c>
      <c r="K723" s="59">
        <v>1000</v>
      </c>
      <c r="L723" s="59">
        <v>1000</v>
      </c>
      <c r="M723" s="59">
        <v>0</v>
      </c>
      <c r="N723" s="59">
        <v>0</v>
      </c>
      <c r="O723" s="59">
        <v>0</v>
      </c>
      <c r="P723" s="59">
        <v>0</v>
      </c>
      <c r="Q723">
        <v>0</v>
      </c>
      <c r="R723">
        <v>0</v>
      </c>
    </row>
    <row r="724" spans="1:19">
      <c r="A724">
        <v>5793</v>
      </c>
      <c r="B724" t="s">
        <v>1538</v>
      </c>
      <c r="C724">
        <v>75</v>
      </c>
      <c r="D724" t="s">
        <v>910</v>
      </c>
      <c r="E724">
        <v>432</v>
      </c>
      <c r="F724" t="s">
        <v>1537</v>
      </c>
      <c r="G724" t="s">
        <v>1538</v>
      </c>
      <c r="H724">
        <v>129</v>
      </c>
      <c r="I724" t="s">
        <v>268</v>
      </c>
      <c r="J724" t="s">
        <v>269</v>
      </c>
      <c r="K724" s="59">
        <v>1500</v>
      </c>
      <c r="L724" s="59">
        <v>1500</v>
      </c>
      <c r="M724" s="59">
        <v>0</v>
      </c>
      <c r="N724" s="59">
        <v>0</v>
      </c>
      <c r="O724" s="59">
        <v>0</v>
      </c>
      <c r="P724" s="59">
        <v>0</v>
      </c>
      <c r="Q724">
        <v>0</v>
      </c>
      <c r="R724">
        <v>0</v>
      </c>
    </row>
    <row r="725" spans="1:19">
      <c r="A725">
        <v>5817</v>
      </c>
      <c r="B725" t="s">
        <v>1051</v>
      </c>
      <c r="C725">
        <v>14888</v>
      </c>
      <c r="D725" t="s">
        <v>892</v>
      </c>
      <c r="E725">
        <v>222</v>
      </c>
      <c r="F725" t="s">
        <v>1050</v>
      </c>
      <c r="G725" t="s">
        <v>1051</v>
      </c>
      <c r="H725">
        <v>129</v>
      </c>
      <c r="I725" t="s">
        <v>268</v>
      </c>
      <c r="J725" t="s">
        <v>269</v>
      </c>
      <c r="K725" s="59">
        <v>0</v>
      </c>
      <c r="L725" s="59">
        <v>0</v>
      </c>
      <c r="M725" s="59">
        <v>0</v>
      </c>
      <c r="N725" s="59">
        <v>0</v>
      </c>
      <c r="O725" s="59">
        <v>0</v>
      </c>
      <c r="P725" s="59">
        <v>0</v>
      </c>
      <c r="Q725">
        <v>0</v>
      </c>
      <c r="R725">
        <v>0</v>
      </c>
      <c r="S725" t="s">
        <v>2224</v>
      </c>
    </row>
    <row r="726" spans="1:19">
      <c r="A726">
        <v>5865</v>
      </c>
      <c r="B726" t="s">
        <v>2241</v>
      </c>
      <c r="C726">
        <v>206</v>
      </c>
      <c r="D726" t="s">
        <v>904</v>
      </c>
      <c r="E726">
        <v>446</v>
      </c>
      <c r="F726" t="s">
        <v>2242</v>
      </c>
      <c r="G726" t="s">
        <v>2241</v>
      </c>
      <c r="H726">
        <v>129</v>
      </c>
      <c r="I726" t="s">
        <v>268</v>
      </c>
      <c r="J726" t="s">
        <v>269</v>
      </c>
      <c r="K726" s="59">
        <v>2500</v>
      </c>
      <c r="L726" s="59">
        <v>2500</v>
      </c>
      <c r="M726" s="59">
        <v>0</v>
      </c>
      <c r="N726" s="59">
        <v>0</v>
      </c>
      <c r="O726" s="59">
        <v>0</v>
      </c>
      <c r="P726" s="59">
        <v>0</v>
      </c>
      <c r="Q726">
        <v>0</v>
      </c>
      <c r="R726">
        <v>0</v>
      </c>
      <c r="S726" t="s">
        <v>2243</v>
      </c>
    </row>
    <row r="727" spans="1:19">
      <c r="A727">
        <v>5888</v>
      </c>
      <c r="B727" t="s">
        <v>2247</v>
      </c>
      <c r="C727">
        <v>17617</v>
      </c>
      <c r="D727" t="s">
        <v>955</v>
      </c>
      <c r="E727">
        <v>232</v>
      </c>
      <c r="F727" t="s">
        <v>1521</v>
      </c>
      <c r="G727" t="s">
        <v>1522</v>
      </c>
      <c r="H727">
        <v>129</v>
      </c>
      <c r="I727" t="s">
        <v>268</v>
      </c>
      <c r="J727" t="s">
        <v>269</v>
      </c>
      <c r="K727" s="59">
        <v>5500</v>
      </c>
      <c r="L727" s="59">
        <v>5500</v>
      </c>
      <c r="M727" s="59">
        <v>0</v>
      </c>
      <c r="N727" s="59">
        <v>0</v>
      </c>
      <c r="O727" s="59">
        <v>0</v>
      </c>
      <c r="P727" s="59">
        <v>5500</v>
      </c>
      <c r="Q727">
        <v>0</v>
      </c>
      <c r="R727">
        <v>0</v>
      </c>
    </row>
    <row r="728" spans="1:19">
      <c r="A728">
        <v>6606</v>
      </c>
      <c r="B728" t="s">
        <v>2292</v>
      </c>
      <c r="C728">
        <v>7206</v>
      </c>
      <c r="D728" t="s">
        <v>905</v>
      </c>
      <c r="E728">
        <v>449</v>
      </c>
      <c r="F728" t="s">
        <v>2293</v>
      </c>
      <c r="G728" t="s">
        <v>2292</v>
      </c>
      <c r="H728">
        <v>129</v>
      </c>
      <c r="I728" t="s">
        <v>268</v>
      </c>
      <c r="J728" t="s">
        <v>269</v>
      </c>
      <c r="K728" s="59">
        <v>6000</v>
      </c>
      <c r="L728" s="59">
        <v>6000</v>
      </c>
      <c r="M728" s="59">
        <v>0</v>
      </c>
      <c r="N728" s="59">
        <v>0</v>
      </c>
      <c r="O728" s="59">
        <v>0</v>
      </c>
      <c r="P728" s="59">
        <v>0</v>
      </c>
      <c r="Q728">
        <v>0</v>
      </c>
      <c r="R728">
        <v>0</v>
      </c>
    </row>
    <row r="729" spans="1:19">
      <c r="A729">
        <v>6652</v>
      </c>
      <c r="B729" t="s">
        <v>1519</v>
      </c>
      <c r="C729">
        <v>15040</v>
      </c>
      <c r="D729" t="s">
        <v>856</v>
      </c>
      <c r="E729">
        <v>231</v>
      </c>
      <c r="F729" t="s">
        <v>1518</v>
      </c>
      <c r="G729" t="s">
        <v>1519</v>
      </c>
      <c r="H729">
        <v>129</v>
      </c>
      <c r="I729" t="s">
        <v>268</v>
      </c>
      <c r="J729" t="s">
        <v>269</v>
      </c>
      <c r="K729" s="59">
        <v>0</v>
      </c>
      <c r="L729" s="59">
        <v>0</v>
      </c>
      <c r="M729" s="59">
        <v>0</v>
      </c>
      <c r="N729" s="59">
        <v>0</v>
      </c>
      <c r="O729" s="59">
        <v>0</v>
      </c>
      <c r="P729" s="59">
        <v>0</v>
      </c>
      <c r="Q729">
        <v>0</v>
      </c>
      <c r="R729">
        <v>0</v>
      </c>
      <c r="S729" t="s">
        <v>2301</v>
      </c>
    </row>
    <row r="730" spans="1:19">
      <c r="A730">
        <v>6812</v>
      </c>
      <c r="B730" t="s">
        <v>2315</v>
      </c>
      <c r="C730">
        <v>55</v>
      </c>
      <c r="D730" t="s">
        <v>834</v>
      </c>
      <c r="E730">
        <v>239</v>
      </c>
      <c r="F730" t="s">
        <v>1225</v>
      </c>
      <c r="G730" t="s">
        <v>1226</v>
      </c>
      <c r="H730">
        <v>129</v>
      </c>
      <c r="I730" t="s">
        <v>268</v>
      </c>
      <c r="J730" t="s">
        <v>269</v>
      </c>
      <c r="K730" s="59">
        <v>6000</v>
      </c>
      <c r="L730" s="59">
        <v>6000</v>
      </c>
      <c r="M730" s="59">
        <v>0</v>
      </c>
      <c r="N730" s="59">
        <v>0</v>
      </c>
      <c r="O730" s="59">
        <v>0</v>
      </c>
      <c r="P730" s="59">
        <v>0</v>
      </c>
      <c r="Q730">
        <v>0</v>
      </c>
      <c r="R730">
        <v>0</v>
      </c>
      <c r="S730" t="s">
        <v>2316</v>
      </c>
    </row>
    <row r="731" spans="1:19">
      <c r="A731">
        <v>7222</v>
      </c>
      <c r="B731" t="s">
        <v>2356</v>
      </c>
      <c r="C731">
        <v>161</v>
      </c>
      <c r="D731" t="s">
        <v>967</v>
      </c>
      <c r="E731">
        <v>228</v>
      </c>
      <c r="F731" t="s">
        <v>1194</v>
      </c>
      <c r="G731" t="s">
        <v>1195</v>
      </c>
      <c r="H731">
        <v>129</v>
      </c>
      <c r="I731" t="s">
        <v>268</v>
      </c>
      <c r="J731" t="s">
        <v>269</v>
      </c>
      <c r="K731" s="59">
        <v>12000</v>
      </c>
      <c r="L731" s="59">
        <v>12000</v>
      </c>
      <c r="M731" s="59">
        <v>0</v>
      </c>
      <c r="N731" s="59">
        <v>0</v>
      </c>
      <c r="O731" s="59">
        <v>0</v>
      </c>
      <c r="P731" s="59">
        <v>0</v>
      </c>
      <c r="Q731">
        <v>0</v>
      </c>
      <c r="R731">
        <v>0</v>
      </c>
    </row>
    <row r="732" spans="1:19">
      <c r="A732">
        <v>7302</v>
      </c>
      <c r="B732" t="s">
        <v>2365</v>
      </c>
      <c r="C732">
        <v>89</v>
      </c>
      <c r="D732" t="s">
        <v>847</v>
      </c>
      <c r="E732">
        <v>228</v>
      </c>
      <c r="F732" t="s">
        <v>1194</v>
      </c>
      <c r="G732" t="s">
        <v>1195</v>
      </c>
      <c r="H732">
        <v>129</v>
      </c>
      <c r="I732" t="s">
        <v>268</v>
      </c>
      <c r="J732" t="s">
        <v>269</v>
      </c>
      <c r="K732" s="59">
        <v>2000</v>
      </c>
      <c r="L732" s="59">
        <v>2000</v>
      </c>
      <c r="M732" s="59">
        <v>0</v>
      </c>
      <c r="N732" s="59">
        <v>0</v>
      </c>
      <c r="O732" s="59">
        <v>0</v>
      </c>
      <c r="P732" s="59">
        <v>0</v>
      </c>
      <c r="Q732">
        <v>0</v>
      </c>
      <c r="R732">
        <v>0</v>
      </c>
      <c r="S732" t="s">
        <v>2366</v>
      </c>
    </row>
    <row r="733" spans="1:19">
      <c r="A733">
        <v>7338</v>
      </c>
      <c r="B733" t="s">
        <v>2370</v>
      </c>
      <c r="C733">
        <v>332</v>
      </c>
      <c r="D733" t="s">
        <v>220</v>
      </c>
      <c r="E733">
        <v>228</v>
      </c>
      <c r="F733" t="s">
        <v>1194</v>
      </c>
      <c r="G733" t="s">
        <v>1195</v>
      </c>
      <c r="H733">
        <v>129</v>
      </c>
      <c r="I733" t="s">
        <v>268</v>
      </c>
      <c r="J733" t="s">
        <v>269</v>
      </c>
      <c r="K733" s="59">
        <v>0</v>
      </c>
      <c r="L733" s="59">
        <v>3000</v>
      </c>
      <c r="M733" s="59">
        <v>0</v>
      </c>
      <c r="N733" s="59">
        <v>0</v>
      </c>
      <c r="O733" s="59">
        <v>0</v>
      </c>
      <c r="P733" s="59">
        <v>0</v>
      </c>
      <c r="Q733">
        <v>0</v>
      </c>
      <c r="R733">
        <v>0</v>
      </c>
    </row>
    <row r="734" spans="1:19">
      <c r="A734">
        <v>7373</v>
      </c>
      <c r="B734" t="s">
        <v>2381</v>
      </c>
      <c r="C734">
        <v>332</v>
      </c>
      <c r="D734" t="s">
        <v>220</v>
      </c>
      <c r="E734">
        <v>228</v>
      </c>
      <c r="F734" t="s">
        <v>1194</v>
      </c>
      <c r="G734" t="s">
        <v>1195</v>
      </c>
      <c r="H734">
        <v>129</v>
      </c>
      <c r="I734" t="s">
        <v>268</v>
      </c>
      <c r="J734" t="s">
        <v>269</v>
      </c>
      <c r="K734" s="59">
        <v>0</v>
      </c>
      <c r="L734" s="59">
        <v>4000</v>
      </c>
      <c r="M734" s="59">
        <v>0</v>
      </c>
      <c r="N734" s="59">
        <v>0</v>
      </c>
      <c r="O734" s="59">
        <v>0</v>
      </c>
      <c r="P734" s="59">
        <v>0</v>
      </c>
      <c r="Q734">
        <v>0</v>
      </c>
      <c r="R734">
        <v>0</v>
      </c>
    </row>
    <row r="735" spans="1:19">
      <c r="A735">
        <v>8121</v>
      </c>
      <c r="B735" t="s">
        <v>2432</v>
      </c>
      <c r="C735">
        <v>100</v>
      </c>
      <c r="D735" t="s">
        <v>848</v>
      </c>
      <c r="E735">
        <v>228</v>
      </c>
      <c r="F735" t="s">
        <v>1194</v>
      </c>
      <c r="G735" t="s">
        <v>1195</v>
      </c>
      <c r="H735">
        <v>129</v>
      </c>
      <c r="I735" t="s">
        <v>268</v>
      </c>
      <c r="J735" t="s">
        <v>269</v>
      </c>
      <c r="K735" s="59">
        <v>1500</v>
      </c>
      <c r="L735" s="59">
        <v>1500</v>
      </c>
      <c r="M735" s="59">
        <v>0</v>
      </c>
      <c r="N735" s="59">
        <v>0</v>
      </c>
      <c r="O735" s="59">
        <v>0</v>
      </c>
      <c r="P735" s="59">
        <v>0</v>
      </c>
      <c r="Q735">
        <v>0</v>
      </c>
      <c r="R735">
        <v>0</v>
      </c>
    </row>
    <row r="736" spans="1:19">
      <c r="A736">
        <v>8281</v>
      </c>
      <c r="B736" t="s">
        <v>2444</v>
      </c>
      <c r="C736">
        <v>39</v>
      </c>
      <c r="D736" t="s">
        <v>899</v>
      </c>
      <c r="E736">
        <v>473</v>
      </c>
      <c r="F736" t="s">
        <v>2445</v>
      </c>
      <c r="G736" t="s">
        <v>2446</v>
      </c>
      <c r="H736">
        <v>129</v>
      </c>
      <c r="I736" t="s">
        <v>268</v>
      </c>
      <c r="J736" t="s">
        <v>269</v>
      </c>
      <c r="K736" s="59">
        <v>10600</v>
      </c>
      <c r="L736" s="59">
        <v>10600</v>
      </c>
      <c r="M736" s="59">
        <v>0</v>
      </c>
      <c r="N736" s="59">
        <v>0</v>
      </c>
      <c r="O736" s="59">
        <v>0</v>
      </c>
      <c r="P736" s="59">
        <v>0</v>
      </c>
      <c r="Q736">
        <v>0</v>
      </c>
      <c r="R736">
        <v>0</v>
      </c>
      <c r="S736" t="s">
        <v>2447</v>
      </c>
    </row>
    <row r="737" spans="1:19">
      <c r="A737">
        <v>8290</v>
      </c>
      <c r="B737" t="s">
        <v>2448</v>
      </c>
      <c r="C737">
        <v>98</v>
      </c>
      <c r="D737" t="s">
        <v>819</v>
      </c>
      <c r="E737">
        <v>228</v>
      </c>
      <c r="F737" t="s">
        <v>1194</v>
      </c>
      <c r="G737" t="s">
        <v>1195</v>
      </c>
      <c r="H737">
        <v>129</v>
      </c>
      <c r="I737" t="s">
        <v>268</v>
      </c>
      <c r="J737" t="s">
        <v>269</v>
      </c>
      <c r="K737" s="59">
        <v>4100</v>
      </c>
      <c r="L737" s="59">
        <v>4100</v>
      </c>
      <c r="M737" s="59">
        <v>3300</v>
      </c>
      <c r="N737" s="59">
        <v>0</v>
      </c>
      <c r="O737" s="59">
        <v>0</v>
      </c>
      <c r="P737" s="59">
        <v>800</v>
      </c>
      <c r="Q737">
        <v>0</v>
      </c>
      <c r="R737">
        <v>0</v>
      </c>
    </row>
    <row r="738" spans="1:19">
      <c r="A738">
        <v>8506</v>
      </c>
      <c r="B738" t="s">
        <v>2476</v>
      </c>
      <c r="C738">
        <v>202</v>
      </c>
      <c r="D738" t="s">
        <v>907</v>
      </c>
      <c r="E738">
        <v>228</v>
      </c>
      <c r="F738" t="s">
        <v>1194</v>
      </c>
      <c r="G738" t="s">
        <v>1195</v>
      </c>
      <c r="H738">
        <v>129</v>
      </c>
      <c r="I738" t="s">
        <v>268</v>
      </c>
      <c r="J738" t="s">
        <v>269</v>
      </c>
      <c r="K738" s="59">
        <v>14000</v>
      </c>
      <c r="L738" s="59">
        <v>14000</v>
      </c>
      <c r="M738" s="59">
        <v>6000</v>
      </c>
      <c r="N738" s="59">
        <v>0</v>
      </c>
      <c r="O738" s="59">
        <v>0</v>
      </c>
      <c r="P738" s="59">
        <v>0</v>
      </c>
      <c r="Q738">
        <v>0</v>
      </c>
      <c r="R738">
        <v>0</v>
      </c>
      <c r="S738" t="s">
        <v>2477</v>
      </c>
    </row>
    <row r="739" spans="1:19">
      <c r="A739">
        <v>8625</v>
      </c>
      <c r="B739" t="s">
        <v>2480</v>
      </c>
      <c r="C739">
        <v>206</v>
      </c>
      <c r="D739" t="s">
        <v>904</v>
      </c>
      <c r="E739">
        <v>433</v>
      </c>
      <c r="F739" t="s">
        <v>1857</v>
      </c>
      <c r="G739" t="s">
        <v>1858</v>
      </c>
      <c r="H739">
        <v>129</v>
      </c>
      <c r="I739" t="s">
        <v>268</v>
      </c>
      <c r="J739" t="s">
        <v>269</v>
      </c>
      <c r="K739" s="59">
        <v>5000</v>
      </c>
      <c r="L739" s="59">
        <v>5000</v>
      </c>
      <c r="M739" s="59">
        <v>0</v>
      </c>
      <c r="N739" s="59">
        <v>0</v>
      </c>
      <c r="O739" s="59">
        <v>0</v>
      </c>
      <c r="P739" s="59">
        <v>0</v>
      </c>
      <c r="Q739">
        <v>0</v>
      </c>
      <c r="R739">
        <v>0</v>
      </c>
    </row>
    <row r="740" spans="1:19">
      <c r="A740">
        <v>8745</v>
      </c>
      <c r="B740" t="s">
        <v>2491</v>
      </c>
      <c r="C740">
        <v>7206</v>
      </c>
      <c r="D740" t="s">
        <v>905</v>
      </c>
      <c r="E740">
        <v>201</v>
      </c>
      <c r="F740" t="s">
        <v>1069</v>
      </c>
      <c r="G740" t="s">
        <v>1070</v>
      </c>
      <c r="H740">
        <v>129</v>
      </c>
      <c r="I740" t="s">
        <v>268</v>
      </c>
      <c r="J740" t="s">
        <v>269</v>
      </c>
      <c r="K740" s="59">
        <v>10000</v>
      </c>
      <c r="L740" s="59">
        <v>10000</v>
      </c>
      <c r="M740" s="59">
        <v>0</v>
      </c>
      <c r="N740" s="59">
        <v>0</v>
      </c>
      <c r="O740" s="59">
        <v>0</v>
      </c>
      <c r="P740" s="59">
        <v>0</v>
      </c>
      <c r="Q740">
        <v>0</v>
      </c>
      <c r="R740">
        <v>0</v>
      </c>
      <c r="S740" t="s">
        <v>2492</v>
      </c>
    </row>
    <row r="741" spans="1:19">
      <c r="A741">
        <v>8752</v>
      </c>
      <c r="B741" t="s">
        <v>2493</v>
      </c>
      <c r="C741">
        <v>202</v>
      </c>
      <c r="D741" t="s">
        <v>907</v>
      </c>
      <c r="E741">
        <v>232</v>
      </c>
      <c r="F741" t="s">
        <v>1521</v>
      </c>
      <c r="G741" t="s">
        <v>1522</v>
      </c>
      <c r="H741">
        <v>129</v>
      </c>
      <c r="I741" t="s">
        <v>268</v>
      </c>
      <c r="J741" t="s">
        <v>269</v>
      </c>
      <c r="K741" s="59">
        <v>24000</v>
      </c>
      <c r="L741" s="59">
        <v>24000</v>
      </c>
      <c r="M741" s="59">
        <v>0</v>
      </c>
      <c r="N741" s="59">
        <v>0</v>
      </c>
      <c r="O741" s="59">
        <v>0</v>
      </c>
      <c r="P741" s="59">
        <v>0</v>
      </c>
      <c r="Q741">
        <v>0</v>
      </c>
      <c r="R741">
        <v>0</v>
      </c>
      <c r="S741" t="s">
        <v>2494</v>
      </c>
    </row>
    <row r="742" spans="1:19">
      <c r="A742">
        <v>9701</v>
      </c>
      <c r="B742" t="s">
        <v>1195</v>
      </c>
      <c r="C742">
        <v>17617</v>
      </c>
      <c r="D742" t="s">
        <v>955</v>
      </c>
      <c r="E742">
        <v>228</v>
      </c>
      <c r="F742" t="s">
        <v>1194</v>
      </c>
      <c r="G742" t="s">
        <v>1195</v>
      </c>
      <c r="H742">
        <v>129</v>
      </c>
      <c r="I742" t="s">
        <v>268</v>
      </c>
      <c r="J742" t="s">
        <v>269</v>
      </c>
      <c r="K742" s="59">
        <v>0</v>
      </c>
      <c r="L742" s="59">
        <v>0</v>
      </c>
      <c r="M742" s="59">
        <v>5500</v>
      </c>
      <c r="N742" s="59">
        <v>0</v>
      </c>
      <c r="O742" s="59">
        <v>0</v>
      </c>
      <c r="P742" s="59">
        <v>0</v>
      </c>
      <c r="Q742">
        <v>0</v>
      </c>
      <c r="R742">
        <v>5500</v>
      </c>
    </row>
    <row r="743" spans="1:19">
      <c r="A743">
        <v>9702</v>
      </c>
      <c r="B743" t="s">
        <v>2644</v>
      </c>
      <c r="C743">
        <v>18963</v>
      </c>
      <c r="D743" t="s">
        <v>2611</v>
      </c>
      <c r="E743">
        <v>228</v>
      </c>
      <c r="F743" t="s">
        <v>1194</v>
      </c>
      <c r="G743" t="s">
        <v>1195</v>
      </c>
      <c r="H743">
        <v>129</v>
      </c>
      <c r="I743" t="s">
        <v>268</v>
      </c>
      <c r="J743" t="s">
        <v>269</v>
      </c>
      <c r="K743" s="59">
        <v>0</v>
      </c>
      <c r="L743" s="59">
        <v>3500</v>
      </c>
      <c r="M743" s="59">
        <v>0</v>
      </c>
      <c r="N743" s="59">
        <v>0</v>
      </c>
      <c r="O743" s="59">
        <v>0</v>
      </c>
      <c r="P743" s="59">
        <v>0</v>
      </c>
      <c r="Q743">
        <v>0</v>
      </c>
      <c r="R743">
        <v>0</v>
      </c>
      <c r="S743" t="s">
        <v>2645</v>
      </c>
    </row>
    <row r="744" spans="1:19">
      <c r="A744">
        <v>9709</v>
      </c>
      <c r="B744" t="s">
        <v>1519</v>
      </c>
      <c r="C744">
        <v>206</v>
      </c>
      <c r="D744" t="s">
        <v>904</v>
      </c>
      <c r="E744">
        <v>231</v>
      </c>
      <c r="F744" t="s">
        <v>1518</v>
      </c>
      <c r="G744" t="s">
        <v>1519</v>
      </c>
      <c r="H744">
        <v>129</v>
      </c>
      <c r="I744" t="s">
        <v>268</v>
      </c>
      <c r="J744" t="s">
        <v>269</v>
      </c>
      <c r="K744" s="59">
        <v>0</v>
      </c>
      <c r="L744" s="59">
        <v>0</v>
      </c>
      <c r="M744" s="59">
        <v>0</v>
      </c>
      <c r="N744" s="59">
        <v>0</v>
      </c>
      <c r="O744" s="59">
        <v>0</v>
      </c>
      <c r="P744" s="59">
        <v>0</v>
      </c>
      <c r="Q744">
        <v>200</v>
      </c>
      <c r="R744">
        <v>0</v>
      </c>
    </row>
    <row r="745" spans="1:19">
      <c r="A745">
        <v>9704</v>
      </c>
      <c r="B745" t="e">
        <f>-TABLET&lt;br&gt;-SŁUCHAWKI&lt;br&gt;do odsłuchiwania sesji relaksacyjnych&lt;br&gt;-SENSOR TĘTNA - Polar #REF!</f>
        <v>#NAME?</v>
      </c>
      <c r="C745">
        <v>18963</v>
      </c>
      <c r="D745" t="s">
        <v>2611</v>
      </c>
      <c r="E745">
        <v>228</v>
      </c>
      <c r="F745" t="s">
        <v>1194</v>
      </c>
      <c r="G745" t="s">
        <v>1195</v>
      </c>
      <c r="H745">
        <v>129</v>
      </c>
      <c r="I745" t="s">
        <v>268</v>
      </c>
      <c r="J745" t="s">
        <v>269</v>
      </c>
      <c r="K745" s="59">
        <v>0</v>
      </c>
      <c r="L745" s="59">
        <v>2197.9899999999998</v>
      </c>
      <c r="M745" s="59">
        <v>0</v>
      </c>
      <c r="N745" s="59">
        <v>0</v>
      </c>
      <c r="O745" s="59">
        <v>0</v>
      </c>
      <c r="P745" s="59">
        <v>0</v>
      </c>
      <c r="Q745">
        <v>0</v>
      </c>
      <c r="R745">
        <v>0</v>
      </c>
      <c r="S745" t="s">
        <v>2650</v>
      </c>
    </row>
    <row r="746" spans="1:19">
      <c r="A746">
        <v>2053</v>
      </c>
      <c r="B746" t="s">
        <v>1074</v>
      </c>
      <c r="C746">
        <v>2578</v>
      </c>
      <c r="D746" t="s">
        <v>600</v>
      </c>
      <c r="E746">
        <v>235</v>
      </c>
      <c r="F746" t="s">
        <v>1075</v>
      </c>
      <c r="G746" t="s">
        <v>1076</v>
      </c>
      <c r="H746">
        <v>130</v>
      </c>
      <c r="I746" t="s">
        <v>349</v>
      </c>
      <c r="J746" t="s">
        <v>350</v>
      </c>
      <c r="K746" s="59">
        <v>2000</v>
      </c>
      <c r="L746" s="59">
        <v>2000</v>
      </c>
      <c r="M746" s="59">
        <v>0</v>
      </c>
      <c r="N746" s="59">
        <v>0</v>
      </c>
      <c r="O746" s="59">
        <v>0</v>
      </c>
      <c r="P746" s="59">
        <v>0</v>
      </c>
      <c r="Q746">
        <v>0</v>
      </c>
      <c r="R746">
        <v>0</v>
      </c>
    </row>
    <row r="747" spans="1:19">
      <c r="A747">
        <v>2383</v>
      </c>
      <c r="B747" t="s">
        <v>1366</v>
      </c>
      <c r="C747">
        <v>10478</v>
      </c>
      <c r="D747" t="s">
        <v>700</v>
      </c>
      <c r="E747">
        <v>235</v>
      </c>
      <c r="F747" t="s">
        <v>1075</v>
      </c>
      <c r="G747" t="s">
        <v>1076</v>
      </c>
      <c r="H747">
        <v>130</v>
      </c>
      <c r="I747" t="s">
        <v>349</v>
      </c>
      <c r="J747" t="s">
        <v>350</v>
      </c>
      <c r="K747" s="59">
        <v>18000</v>
      </c>
      <c r="L747" s="59">
        <v>18000</v>
      </c>
      <c r="M747" s="59">
        <v>0</v>
      </c>
      <c r="N747" s="59">
        <v>0</v>
      </c>
      <c r="O747" s="59">
        <v>0</v>
      </c>
      <c r="P747" s="59">
        <v>1040</v>
      </c>
      <c r="Q747">
        <v>0</v>
      </c>
      <c r="R747">
        <v>0</v>
      </c>
      <c r="S747" t="s">
        <v>1367</v>
      </c>
    </row>
    <row r="748" spans="1:19">
      <c r="A748">
        <v>2414</v>
      </c>
      <c r="B748" t="s">
        <v>1377</v>
      </c>
      <c r="C748">
        <v>10478</v>
      </c>
      <c r="D748" t="s">
        <v>700</v>
      </c>
      <c r="E748">
        <v>236</v>
      </c>
      <c r="F748" t="s">
        <v>1378</v>
      </c>
      <c r="G748" t="s">
        <v>1379</v>
      </c>
      <c r="H748">
        <v>130</v>
      </c>
      <c r="I748" t="s">
        <v>349</v>
      </c>
      <c r="J748" t="s">
        <v>350</v>
      </c>
      <c r="K748" s="59">
        <v>1800</v>
      </c>
      <c r="L748" s="59">
        <v>1800</v>
      </c>
      <c r="M748" s="59">
        <v>0</v>
      </c>
      <c r="N748" s="59">
        <v>0</v>
      </c>
      <c r="O748" s="59">
        <v>0</v>
      </c>
      <c r="P748" s="59">
        <v>0</v>
      </c>
      <c r="Q748">
        <v>0</v>
      </c>
      <c r="R748">
        <v>0</v>
      </c>
      <c r="S748" t="s">
        <v>1380</v>
      </c>
    </row>
    <row r="749" spans="1:19">
      <c r="A749">
        <v>2561</v>
      </c>
      <c r="B749" t="s">
        <v>1524</v>
      </c>
      <c r="C749">
        <v>255</v>
      </c>
      <c r="D749" t="s">
        <v>901</v>
      </c>
      <c r="E749">
        <v>238</v>
      </c>
      <c r="F749" t="s">
        <v>1525</v>
      </c>
      <c r="G749" t="s">
        <v>1526</v>
      </c>
      <c r="H749">
        <v>130</v>
      </c>
      <c r="I749" t="s">
        <v>349</v>
      </c>
      <c r="J749" t="s">
        <v>350</v>
      </c>
      <c r="K749" s="59">
        <v>2000</v>
      </c>
      <c r="L749" s="59">
        <v>2000</v>
      </c>
      <c r="M749" s="59">
        <v>0</v>
      </c>
      <c r="N749" s="59">
        <v>0</v>
      </c>
      <c r="O749" s="59">
        <v>0</v>
      </c>
      <c r="P749" s="59">
        <v>0</v>
      </c>
      <c r="Q749">
        <v>0</v>
      </c>
      <c r="R749">
        <v>0</v>
      </c>
    </row>
    <row r="750" spans="1:19">
      <c r="A750">
        <v>2562</v>
      </c>
      <c r="B750" t="s">
        <v>1527</v>
      </c>
      <c r="C750">
        <v>255</v>
      </c>
      <c r="D750" t="s">
        <v>901</v>
      </c>
      <c r="E750">
        <v>240</v>
      </c>
      <c r="F750" t="s">
        <v>1528</v>
      </c>
      <c r="G750" t="s">
        <v>1529</v>
      </c>
      <c r="H750">
        <v>130</v>
      </c>
      <c r="I750" t="s">
        <v>349</v>
      </c>
      <c r="J750" t="s">
        <v>350</v>
      </c>
      <c r="K750" s="59">
        <v>5000</v>
      </c>
      <c r="L750" s="59">
        <v>5000</v>
      </c>
      <c r="M750" s="59">
        <v>0</v>
      </c>
      <c r="N750" s="59">
        <v>0</v>
      </c>
      <c r="O750" s="59">
        <v>0</v>
      </c>
      <c r="P750" s="59">
        <v>0</v>
      </c>
      <c r="Q750">
        <v>0</v>
      </c>
      <c r="R750">
        <v>0</v>
      </c>
    </row>
    <row r="751" spans="1:19">
      <c r="A751">
        <v>2563</v>
      </c>
      <c r="B751" t="s">
        <v>1530</v>
      </c>
      <c r="C751">
        <v>255</v>
      </c>
      <c r="D751" t="s">
        <v>901</v>
      </c>
      <c r="E751">
        <v>240</v>
      </c>
      <c r="F751" t="s">
        <v>1528</v>
      </c>
      <c r="G751" t="s">
        <v>1529</v>
      </c>
      <c r="H751">
        <v>130</v>
      </c>
      <c r="I751" t="s">
        <v>349</v>
      </c>
      <c r="J751" t="s">
        <v>350</v>
      </c>
      <c r="K751" s="59">
        <v>2000</v>
      </c>
      <c r="L751" s="59">
        <v>2000</v>
      </c>
      <c r="M751" s="59">
        <v>0</v>
      </c>
      <c r="N751" s="59">
        <v>0</v>
      </c>
      <c r="O751" s="59">
        <v>0</v>
      </c>
      <c r="P751" s="59">
        <v>0</v>
      </c>
      <c r="Q751">
        <v>0</v>
      </c>
      <c r="R751">
        <v>0</v>
      </c>
    </row>
    <row r="752" spans="1:19">
      <c r="A752">
        <v>2564</v>
      </c>
      <c r="B752" t="s">
        <v>1531</v>
      </c>
      <c r="C752">
        <v>255</v>
      </c>
      <c r="D752" t="s">
        <v>901</v>
      </c>
      <c r="E752">
        <v>240</v>
      </c>
      <c r="F752" t="s">
        <v>1528</v>
      </c>
      <c r="G752" t="s">
        <v>1529</v>
      </c>
      <c r="H752">
        <v>130</v>
      </c>
      <c r="I752" t="s">
        <v>349</v>
      </c>
      <c r="J752" t="s">
        <v>350</v>
      </c>
      <c r="K752" s="59">
        <v>5000</v>
      </c>
      <c r="L752" s="59">
        <v>5000</v>
      </c>
      <c r="M752" s="59">
        <v>0</v>
      </c>
      <c r="N752" s="59">
        <v>0</v>
      </c>
      <c r="O752" s="59">
        <v>0</v>
      </c>
      <c r="P752" s="59">
        <v>0</v>
      </c>
      <c r="Q752">
        <v>0</v>
      </c>
      <c r="R752">
        <v>0</v>
      </c>
    </row>
    <row r="753" spans="1:18">
      <c r="A753">
        <v>2565</v>
      </c>
      <c r="B753" t="s">
        <v>1532</v>
      </c>
      <c r="C753">
        <v>255</v>
      </c>
      <c r="D753" t="s">
        <v>901</v>
      </c>
      <c r="E753">
        <v>215</v>
      </c>
      <c r="F753" t="s">
        <v>1533</v>
      </c>
      <c r="G753" t="s">
        <v>1534</v>
      </c>
      <c r="H753">
        <v>130</v>
      </c>
      <c r="I753" t="s">
        <v>349</v>
      </c>
      <c r="J753" t="s">
        <v>350</v>
      </c>
      <c r="K753" s="59">
        <v>500</v>
      </c>
      <c r="L753" s="59">
        <v>500</v>
      </c>
      <c r="M753" s="59">
        <v>0</v>
      </c>
      <c r="N753" s="59">
        <v>0</v>
      </c>
      <c r="O753" s="59">
        <v>0</v>
      </c>
      <c r="P753" s="59">
        <v>0</v>
      </c>
      <c r="Q753">
        <v>0</v>
      </c>
      <c r="R753">
        <v>0</v>
      </c>
    </row>
    <row r="754" spans="1:18">
      <c r="A754">
        <v>2566</v>
      </c>
      <c r="B754" t="s">
        <v>1535</v>
      </c>
      <c r="C754">
        <v>255</v>
      </c>
      <c r="D754" t="s">
        <v>901</v>
      </c>
      <c r="E754">
        <v>240</v>
      </c>
      <c r="F754" t="s">
        <v>1528</v>
      </c>
      <c r="G754" t="s">
        <v>1529</v>
      </c>
      <c r="H754">
        <v>130</v>
      </c>
      <c r="I754" t="s">
        <v>349</v>
      </c>
      <c r="J754" t="s">
        <v>350</v>
      </c>
      <c r="K754" s="59">
        <v>0</v>
      </c>
      <c r="L754" s="59">
        <v>0</v>
      </c>
      <c r="M754" s="59">
        <v>0</v>
      </c>
      <c r="N754" s="59">
        <v>0</v>
      </c>
      <c r="O754" s="59">
        <v>0</v>
      </c>
      <c r="P754" s="59">
        <v>0</v>
      </c>
      <c r="Q754">
        <v>0</v>
      </c>
      <c r="R754">
        <v>0</v>
      </c>
    </row>
    <row r="755" spans="1:18">
      <c r="A755">
        <v>2574</v>
      </c>
      <c r="B755" t="s">
        <v>1550</v>
      </c>
      <c r="C755">
        <v>255</v>
      </c>
      <c r="D755" t="s">
        <v>901</v>
      </c>
      <c r="E755">
        <v>441</v>
      </c>
      <c r="F755" t="s">
        <v>1551</v>
      </c>
      <c r="G755" t="s">
        <v>1552</v>
      </c>
      <c r="H755">
        <v>130</v>
      </c>
      <c r="I755" t="s">
        <v>349</v>
      </c>
      <c r="J755" t="s">
        <v>350</v>
      </c>
      <c r="K755" s="59">
        <v>1500</v>
      </c>
      <c r="L755" s="59">
        <v>1500</v>
      </c>
      <c r="M755" s="59">
        <v>0</v>
      </c>
      <c r="N755" s="59">
        <v>0</v>
      </c>
      <c r="O755" s="59">
        <v>0</v>
      </c>
      <c r="P755" s="59">
        <v>0</v>
      </c>
      <c r="Q755">
        <v>0</v>
      </c>
      <c r="R755">
        <v>0</v>
      </c>
    </row>
    <row r="756" spans="1:18">
      <c r="A756">
        <v>2588</v>
      </c>
      <c r="B756" t="s">
        <v>1559</v>
      </c>
      <c r="C756">
        <v>5361</v>
      </c>
      <c r="D756" t="s">
        <v>911</v>
      </c>
      <c r="E756">
        <v>218</v>
      </c>
      <c r="F756" t="s">
        <v>1560</v>
      </c>
      <c r="G756" t="s">
        <v>1561</v>
      </c>
      <c r="H756">
        <v>130</v>
      </c>
      <c r="I756" t="s">
        <v>349</v>
      </c>
      <c r="J756" t="s">
        <v>350</v>
      </c>
      <c r="K756" s="59">
        <v>0</v>
      </c>
      <c r="L756" s="59">
        <v>0</v>
      </c>
      <c r="M756" s="59">
        <v>0</v>
      </c>
      <c r="N756" s="59">
        <v>0</v>
      </c>
      <c r="O756" s="59">
        <v>0</v>
      </c>
      <c r="P756" s="59">
        <v>0</v>
      </c>
      <c r="Q756">
        <v>0</v>
      </c>
      <c r="R756">
        <v>0</v>
      </c>
    </row>
    <row r="757" spans="1:18">
      <c r="A757">
        <v>2620</v>
      </c>
      <c r="B757" t="s">
        <v>1575</v>
      </c>
      <c r="C757">
        <v>256</v>
      </c>
      <c r="D757" t="s">
        <v>695</v>
      </c>
      <c r="E757">
        <v>239</v>
      </c>
      <c r="F757" t="s">
        <v>1225</v>
      </c>
      <c r="G757" t="s">
        <v>1226</v>
      </c>
      <c r="H757">
        <v>130</v>
      </c>
      <c r="I757" t="s">
        <v>349</v>
      </c>
      <c r="J757" t="s">
        <v>350</v>
      </c>
      <c r="K757" s="59">
        <v>0</v>
      </c>
      <c r="L757" s="59">
        <v>0</v>
      </c>
      <c r="M757" s="59">
        <v>0</v>
      </c>
      <c r="N757" s="59">
        <v>0</v>
      </c>
      <c r="O757" s="59">
        <v>0</v>
      </c>
      <c r="P757" s="59">
        <v>0</v>
      </c>
      <c r="Q757">
        <v>0</v>
      </c>
      <c r="R757">
        <v>0</v>
      </c>
    </row>
    <row r="758" spans="1:18">
      <c r="A758">
        <v>2621</v>
      </c>
      <c r="B758" t="s">
        <v>1576</v>
      </c>
      <c r="C758">
        <v>256</v>
      </c>
      <c r="D758" t="s">
        <v>695</v>
      </c>
      <c r="E758">
        <v>221</v>
      </c>
      <c r="F758" t="s">
        <v>1577</v>
      </c>
      <c r="G758" t="s">
        <v>1578</v>
      </c>
      <c r="H758">
        <v>130</v>
      </c>
      <c r="I758" t="s">
        <v>349</v>
      </c>
      <c r="J758" t="s">
        <v>350</v>
      </c>
      <c r="K758" s="59">
        <v>0</v>
      </c>
      <c r="L758" s="59">
        <v>0</v>
      </c>
      <c r="M758" s="59">
        <v>0</v>
      </c>
      <c r="N758" s="59">
        <v>0</v>
      </c>
      <c r="O758" s="59">
        <v>0</v>
      </c>
      <c r="P758" s="59">
        <v>0</v>
      </c>
      <c r="Q758">
        <v>0</v>
      </c>
      <c r="R758">
        <v>0</v>
      </c>
    </row>
    <row r="759" spans="1:18">
      <c r="A759">
        <v>2623</v>
      </c>
      <c r="B759" t="s">
        <v>1580</v>
      </c>
      <c r="C759">
        <v>256</v>
      </c>
      <c r="D759" t="s">
        <v>695</v>
      </c>
      <c r="E759">
        <v>240</v>
      </c>
      <c r="F759" t="s">
        <v>1528</v>
      </c>
      <c r="G759" t="s">
        <v>1529</v>
      </c>
      <c r="H759">
        <v>130</v>
      </c>
      <c r="I759" t="s">
        <v>349</v>
      </c>
      <c r="J759" t="s">
        <v>350</v>
      </c>
      <c r="K759" s="59">
        <v>0</v>
      </c>
      <c r="L759" s="59">
        <v>0</v>
      </c>
      <c r="M759" s="59">
        <v>0</v>
      </c>
      <c r="N759" s="59">
        <v>0</v>
      </c>
      <c r="O759" s="59">
        <v>0</v>
      </c>
      <c r="P759" s="59">
        <v>0</v>
      </c>
      <c r="Q759">
        <v>0</v>
      </c>
      <c r="R759">
        <v>0</v>
      </c>
    </row>
    <row r="760" spans="1:18">
      <c r="A760">
        <v>2624</v>
      </c>
      <c r="B760" t="s">
        <v>1530</v>
      </c>
      <c r="C760">
        <v>256</v>
      </c>
      <c r="D760" t="s">
        <v>695</v>
      </c>
      <c r="E760">
        <v>240</v>
      </c>
      <c r="F760" t="s">
        <v>1528</v>
      </c>
      <c r="G760" t="s">
        <v>1529</v>
      </c>
      <c r="H760">
        <v>130</v>
      </c>
      <c r="I760" t="s">
        <v>349</v>
      </c>
      <c r="J760" t="s">
        <v>350</v>
      </c>
      <c r="K760" s="59">
        <v>0</v>
      </c>
      <c r="L760" s="59">
        <v>0</v>
      </c>
      <c r="M760" s="59">
        <v>0</v>
      </c>
      <c r="N760" s="59">
        <v>0</v>
      </c>
      <c r="O760" s="59">
        <v>0</v>
      </c>
      <c r="P760" s="59">
        <v>0</v>
      </c>
      <c r="Q760">
        <v>0</v>
      </c>
      <c r="R760">
        <v>0</v>
      </c>
    </row>
    <row r="761" spans="1:18">
      <c r="A761">
        <v>2625</v>
      </c>
      <c r="B761" t="s">
        <v>1581</v>
      </c>
      <c r="C761">
        <v>256</v>
      </c>
      <c r="D761" t="s">
        <v>695</v>
      </c>
      <c r="E761">
        <v>240</v>
      </c>
      <c r="F761" t="s">
        <v>1528</v>
      </c>
      <c r="G761" t="s">
        <v>1529</v>
      </c>
      <c r="H761">
        <v>130</v>
      </c>
      <c r="I761" t="s">
        <v>349</v>
      </c>
      <c r="J761" t="s">
        <v>350</v>
      </c>
      <c r="K761" s="59">
        <v>0</v>
      </c>
      <c r="L761" s="59">
        <v>0</v>
      </c>
      <c r="M761" s="59">
        <v>0</v>
      </c>
      <c r="N761" s="59">
        <v>0</v>
      </c>
      <c r="O761" s="59">
        <v>0</v>
      </c>
      <c r="P761" s="59">
        <v>0</v>
      </c>
      <c r="Q761">
        <v>0</v>
      </c>
      <c r="R761">
        <v>0</v>
      </c>
    </row>
    <row r="762" spans="1:18">
      <c r="A762">
        <v>2635</v>
      </c>
      <c r="B762" t="s">
        <v>1591</v>
      </c>
      <c r="C762">
        <v>6015</v>
      </c>
      <c r="D762" t="s">
        <v>900</v>
      </c>
      <c r="E762">
        <v>202</v>
      </c>
      <c r="F762" t="s">
        <v>1033</v>
      </c>
      <c r="G762" t="s">
        <v>1034</v>
      </c>
      <c r="H762">
        <v>130</v>
      </c>
      <c r="I762" t="s">
        <v>349</v>
      </c>
      <c r="J762" t="s">
        <v>350</v>
      </c>
      <c r="K762" s="59">
        <v>0</v>
      </c>
      <c r="L762" s="59">
        <v>0</v>
      </c>
      <c r="M762" s="59">
        <v>0</v>
      </c>
      <c r="N762" s="59">
        <v>0</v>
      </c>
      <c r="O762" s="59">
        <v>0</v>
      </c>
      <c r="P762" s="59">
        <v>0</v>
      </c>
      <c r="Q762">
        <v>0</v>
      </c>
      <c r="R762">
        <v>0</v>
      </c>
    </row>
    <row r="763" spans="1:18">
      <c r="A763">
        <v>2648</v>
      </c>
      <c r="B763" t="s">
        <v>1524</v>
      </c>
      <c r="C763">
        <v>6015</v>
      </c>
      <c r="D763" t="s">
        <v>900</v>
      </c>
      <c r="E763">
        <v>238</v>
      </c>
      <c r="F763" t="s">
        <v>1525</v>
      </c>
      <c r="G763" t="s">
        <v>1526</v>
      </c>
      <c r="H763">
        <v>130</v>
      </c>
      <c r="I763" t="s">
        <v>349</v>
      </c>
      <c r="J763" t="s">
        <v>350</v>
      </c>
      <c r="K763" s="59">
        <v>0</v>
      </c>
      <c r="L763" s="59">
        <v>0</v>
      </c>
      <c r="M763" s="59">
        <v>0</v>
      </c>
      <c r="N763" s="59">
        <v>0</v>
      </c>
      <c r="O763" s="59">
        <v>0</v>
      </c>
      <c r="P763" s="59">
        <v>0</v>
      </c>
      <c r="Q763">
        <v>0</v>
      </c>
      <c r="R763">
        <v>0</v>
      </c>
    </row>
    <row r="764" spans="1:18">
      <c r="A764">
        <v>2649</v>
      </c>
      <c r="B764" t="s">
        <v>1580</v>
      </c>
      <c r="C764">
        <v>6015</v>
      </c>
      <c r="D764" t="s">
        <v>900</v>
      </c>
      <c r="E764">
        <v>240</v>
      </c>
      <c r="F764" t="s">
        <v>1528</v>
      </c>
      <c r="G764" t="s">
        <v>1529</v>
      </c>
      <c r="H764">
        <v>130</v>
      </c>
      <c r="I764" t="s">
        <v>349</v>
      </c>
      <c r="J764" t="s">
        <v>350</v>
      </c>
      <c r="K764" s="59">
        <v>0</v>
      </c>
      <c r="L764" s="59">
        <v>0</v>
      </c>
      <c r="M764" s="59">
        <v>0</v>
      </c>
      <c r="N764" s="59">
        <v>0</v>
      </c>
      <c r="O764" s="59">
        <v>0</v>
      </c>
      <c r="P764" s="59">
        <v>0</v>
      </c>
      <c r="Q764">
        <v>0</v>
      </c>
      <c r="R764">
        <v>0</v>
      </c>
    </row>
    <row r="765" spans="1:18">
      <c r="A765">
        <v>2650</v>
      </c>
      <c r="B765" t="s">
        <v>1530</v>
      </c>
      <c r="C765">
        <v>6015</v>
      </c>
      <c r="D765" t="s">
        <v>900</v>
      </c>
      <c r="E765">
        <v>240</v>
      </c>
      <c r="F765" t="s">
        <v>1528</v>
      </c>
      <c r="G765" t="s">
        <v>1529</v>
      </c>
      <c r="H765">
        <v>130</v>
      </c>
      <c r="I765" t="s">
        <v>349</v>
      </c>
      <c r="J765" t="s">
        <v>350</v>
      </c>
      <c r="K765" s="59">
        <v>400</v>
      </c>
      <c r="L765" s="59">
        <v>400</v>
      </c>
      <c r="M765" s="59">
        <v>0</v>
      </c>
      <c r="N765" s="59">
        <v>0</v>
      </c>
      <c r="O765" s="59">
        <v>0</v>
      </c>
      <c r="P765" s="59">
        <v>0</v>
      </c>
      <c r="Q765">
        <v>0</v>
      </c>
      <c r="R765">
        <v>0</v>
      </c>
    </row>
    <row r="766" spans="1:18">
      <c r="A766">
        <v>2651</v>
      </c>
      <c r="B766" t="s">
        <v>1531</v>
      </c>
      <c r="C766">
        <v>6015</v>
      </c>
      <c r="D766" t="s">
        <v>900</v>
      </c>
      <c r="E766">
        <v>240</v>
      </c>
      <c r="F766" t="s">
        <v>1528</v>
      </c>
      <c r="G766" t="s">
        <v>1529</v>
      </c>
      <c r="H766">
        <v>130</v>
      </c>
      <c r="I766" t="s">
        <v>349</v>
      </c>
      <c r="J766" t="s">
        <v>350</v>
      </c>
      <c r="K766" s="59">
        <v>0</v>
      </c>
      <c r="L766" s="59">
        <v>0</v>
      </c>
      <c r="M766" s="59">
        <v>0</v>
      </c>
      <c r="N766" s="59">
        <v>0</v>
      </c>
      <c r="O766" s="59">
        <v>0</v>
      </c>
      <c r="P766" s="59">
        <v>0</v>
      </c>
      <c r="Q766">
        <v>0</v>
      </c>
      <c r="R766">
        <v>0</v>
      </c>
    </row>
    <row r="767" spans="1:18">
      <c r="A767">
        <v>2652</v>
      </c>
      <c r="B767" t="s">
        <v>1595</v>
      </c>
      <c r="C767">
        <v>6015</v>
      </c>
      <c r="D767" t="s">
        <v>900</v>
      </c>
      <c r="E767">
        <v>215</v>
      </c>
      <c r="F767" t="s">
        <v>1533</v>
      </c>
      <c r="G767" t="s">
        <v>1534</v>
      </c>
      <c r="H767">
        <v>130</v>
      </c>
      <c r="I767" t="s">
        <v>349</v>
      </c>
      <c r="J767" t="s">
        <v>350</v>
      </c>
      <c r="K767" s="59">
        <v>0</v>
      </c>
      <c r="L767" s="59">
        <v>0</v>
      </c>
      <c r="M767" s="59">
        <v>0</v>
      </c>
      <c r="N767" s="59">
        <v>0</v>
      </c>
      <c r="O767" s="59">
        <v>0</v>
      </c>
      <c r="P767" s="59">
        <v>0</v>
      </c>
      <c r="Q767">
        <v>0</v>
      </c>
      <c r="R767">
        <v>0</v>
      </c>
    </row>
    <row r="768" spans="1:18">
      <c r="A768">
        <v>2657</v>
      </c>
      <c r="B768" t="s">
        <v>1549</v>
      </c>
      <c r="C768">
        <v>6015</v>
      </c>
      <c r="D768" t="s">
        <v>900</v>
      </c>
      <c r="E768">
        <v>231</v>
      </c>
      <c r="F768" t="s">
        <v>1518</v>
      </c>
      <c r="G768" t="s">
        <v>1519</v>
      </c>
      <c r="H768">
        <v>130</v>
      </c>
      <c r="I768" t="s">
        <v>349</v>
      </c>
      <c r="J768" t="s">
        <v>350</v>
      </c>
      <c r="K768" s="59">
        <v>0</v>
      </c>
      <c r="L768" s="59">
        <v>0</v>
      </c>
      <c r="M768" s="59">
        <v>0</v>
      </c>
      <c r="N768" s="59">
        <v>0</v>
      </c>
      <c r="O768" s="59">
        <v>0</v>
      </c>
      <c r="P768" s="59">
        <v>0</v>
      </c>
      <c r="Q768">
        <v>0</v>
      </c>
      <c r="R768">
        <v>0</v>
      </c>
    </row>
    <row r="769" spans="1:19">
      <c r="A769">
        <v>2665</v>
      </c>
      <c r="B769" t="s">
        <v>1600</v>
      </c>
      <c r="C769">
        <v>6018</v>
      </c>
      <c r="D769" t="s">
        <v>694</v>
      </c>
      <c r="E769">
        <v>239</v>
      </c>
      <c r="F769" t="s">
        <v>1225</v>
      </c>
      <c r="G769" t="s">
        <v>1226</v>
      </c>
      <c r="H769">
        <v>130</v>
      </c>
      <c r="I769" t="s">
        <v>349</v>
      </c>
      <c r="J769" t="s">
        <v>350</v>
      </c>
      <c r="K769" s="59">
        <v>0</v>
      </c>
      <c r="L769" s="59">
        <v>0</v>
      </c>
      <c r="M769" s="59">
        <v>0</v>
      </c>
      <c r="N769" s="59">
        <v>0</v>
      </c>
      <c r="O769" s="59">
        <v>0</v>
      </c>
      <c r="P769" s="59">
        <v>0</v>
      </c>
      <c r="Q769">
        <v>0</v>
      </c>
      <c r="R769">
        <v>0</v>
      </c>
    </row>
    <row r="770" spans="1:19">
      <c r="A770">
        <v>2666</v>
      </c>
      <c r="B770" t="s">
        <v>1580</v>
      </c>
      <c r="C770">
        <v>6018</v>
      </c>
      <c r="D770" t="s">
        <v>694</v>
      </c>
      <c r="E770">
        <v>240</v>
      </c>
      <c r="F770" t="s">
        <v>1528</v>
      </c>
      <c r="G770" t="s">
        <v>1529</v>
      </c>
      <c r="H770">
        <v>130</v>
      </c>
      <c r="I770" t="s">
        <v>349</v>
      </c>
      <c r="J770" t="s">
        <v>350</v>
      </c>
      <c r="K770" s="59">
        <v>0</v>
      </c>
      <c r="L770" s="59">
        <v>0</v>
      </c>
      <c r="M770" s="59">
        <v>0</v>
      </c>
      <c r="N770" s="59">
        <v>0</v>
      </c>
      <c r="O770" s="59">
        <v>0</v>
      </c>
      <c r="P770" s="59">
        <v>0</v>
      </c>
      <c r="Q770">
        <v>0</v>
      </c>
      <c r="R770">
        <v>0</v>
      </c>
    </row>
    <row r="771" spans="1:19">
      <c r="A771">
        <v>2667</v>
      </c>
      <c r="B771" t="s">
        <v>1530</v>
      </c>
      <c r="C771">
        <v>6018</v>
      </c>
      <c r="D771" t="s">
        <v>694</v>
      </c>
      <c r="E771">
        <v>240</v>
      </c>
      <c r="F771" t="s">
        <v>1528</v>
      </c>
      <c r="G771" t="s">
        <v>1529</v>
      </c>
      <c r="H771">
        <v>130</v>
      </c>
      <c r="I771" t="s">
        <v>349</v>
      </c>
      <c r="J771" t="s">
        <v>350</v>
      </c>
      <c r="K771" s="59">
        <v>0</v>
      </c>
      <c r="L771" s="59">
        <v>0</v>
      </c>
      <c r="M771" s="59">
        <v>0</v>
      </c>
      <c r="N771" s="59">
        <v>0</v>
      </c>
      <c r="O771" s="59">
        <v>0</v>
      </c>
      <c r="P771" s="59">
        <v>0</v>
      </c>
      <c r="Q771">
        <v>0</v>
      </c>
      <c r="R771">
        <v>0</v>
      </c>
    </row>
    <row r="772" spans="1:19">
      <c r="A772">
        <v>2668</v>
      </c>
      <c r="B772" t="s">
        <v>1601</v>
      </c>
      <c r="C772">
        <v>6018</v>
      </c>
      <c r="D772" t="s">
        <v>694</v>
      </c>
      <c r="E772">
        <v>240</v>
      </c>
      <c r="F772" t="s">
        <v>1528</v>
      </c>
      <c r="G772" t="s">
        <v>1529</v>
      </c>
      <c r="H772">
        <v>130</v>
      </c>
      <c r="I772" t="s">
        <v>349</v>
      </c>
      <c r="J772" t="s">
        <v>350</v>
      </c>
      <c r="K772" s="59">
        <v>0</v>
      </c>
      <c r="L772" s="59">
        <v>0</v>
      </c>
      <c r="M772" s="59">
        <v>0</v>
      </c>
      <c r="N772" s="59">
        <v>0</v>
      </c>
      <c r="O772" s="59">
        <v>0</v>
      </c>
      <c r="P772" s="59">
        <v>0</v>
      </c>
      <c r="Q772">
        <v>0</v>
      </c>
      <c r="R772">
        <v>0</v>
      </c>
    </row>
    <row r="773" spans="1:19">
      <c r="A773">
        <v>2914</v>
      </c>
      <c r="B773" t="s">
        <v>1726</v>
      </c>
      <c r="C773">
        <v>189</v>
      </c>
      <c r="D773" t="s">
        <v>896</v>
      </c>
      <c r="E773">
        <v>234</v>
      </c>
      <c r="F773" t="s">
        <v>1291</v>
      </c>
      <c r="G773" t="s">
        <v>1292</v>
      </c>
      <c r="H773">
        <v>130</v>
      </c>
      <c r="I773" t="s">
        <v>349</v>
      </c>
      <c r="J773" t="s">
        <v>350</v>
      </c>
      <c r="K773" s="59">
        <v>2000</v>
      </c>
      <c r="L773" s="59">
        <v>2000</v>
      </c>
      <c r="M773" s="59">
        <v>0</v>
      </c>
      <c r="N773" s="59">
        <v>0</v>
      </c>
      <c r="O773" s="59">
        <v>0</v>
      </c>
      <c r="P773" s="59">
        <v>0</v>
      </c>
      <c r="Q773">
        <v>0</v>
      </c>
      <c r="R773">
        <v>0</v>
      </c>
    </row>
    <row r="774" spans="1:19">
      <c r="A774">
        <v>3141</v>
      </c>
      <c r="B774" t="s">
        <v>1792</v>
      </c>
      <c r="C774">
        <v>11847</v>
      </c>
      <c r="D774" t="s">
        <v>821</v>
      </c>
      <c r="E774">
        <v>234</v>
      </c>
      <c r="F774" t="s">
        <v>1291</v>
      </c>
      <c r="G774" t="s">
        <v>1292</v>
      </c>
      <c r="H774">
        <v>130</v>
      </c>
      <c r="I774" t="s">
        <v>349</v>
      </c>
      <c r="J774" t="s">
        <v>350</v>
      </c>
      <c r="K774" s="59">
        <v>0</v>
      </c>
      <c r="L774" s="59">
        <v>0</v>
      </c>
      <c r="M774" s="59">
        <v>0</v>
      </c>
      <c r="N774" s="59">
        <v>0</v>
      </c>
      <c r="O774" s="59">
        <v>0</v>
      </c>
      <c r="P774" s="59">
        <v>0</v>
      </c>
      <c r="Q774">
        <v>0</v>
      </c>
      <c r="R774">
        <v>0</v>
      </c>
      <c r="S774" t="s">
        <v>1792</v>
      </c>
    </row>
    <row r="775" spans="1:19">
      <c r="A775">
        <v>3485</v>
      </c>
      <c r="B775" t="s">
        <v>1824</v>
      </c>
      <c r="C775">
        <v>163</v>
      </c>
      <c r="D775" t="s">
        <v>851</v>
      </c>
      <c r="E775">
        <v>240</v>
      </c>
      <c r="F775" t="s">
        <v>1528</v>
      </c>
      <c r="G775" t="s">
        <v>1529</v>
      </c>
      <c r="H775">
        <v>130</v>
      </c>
      <c r="I775" t="s">
        <v>349</v>
      </c>
      <c r="J775" t="s">
        <v>350</v>
      </c>
      <c r="K775" s="59">
        <v>500</v>
      </c>
      <c r="L775" s="59">
        <v>500</v>
      </c>
      <c r="M775" s="59">
        <v>0</v>
      </c>
      <c r="N775" s="59">
        <v>0</v>
      </c>
      <c r="O775" s="59">
        <v>0</v>
      </c>
      <c r="P775" s="59">
        <v>0</v>
      </c>
      <c r="Q775">
        <v>0</v>
      </c>
      <c r="R775">
        <v>0</v>
      </c>
    </row>
    <row r="776" spans="1:19">
      <c r="A776">
        <v>3619</v>
      </c>
      <c r="B776" t="s">
        <v>1891</v>
      </c>
      <c r="C776">
        <v>7206</v>
      </c>
      <c r="D776" t="s">
        <v>905</v>
      </c>
      <c r="E776">
        <v>219</v>
      </c>
      <c r="F776" t="s">
        <v>1892</v>
      </c>
      <c r="G776" t="s">
        <v>1893</v>
      </c>
      <c r="H776">
        <v>130</v>
      </c>
      <c r="I776" t="s">
        <v>349</v>
      </c>
      <c r="J776" t="s">
        <v>350</v>
      </c>
      <c r="K776" s="59">
        <v>30000</v>
      </c>
      <c r="L776" s="59">
        <v>30000</v>
      </c>
      <c r="M776" s="59">
        <v>0</v>
      </c>
      <c r="N776" s="59">
        <v>0</v>
      </c>
      <c r="O776" s="59">
        <v>0</v>
      </c>
      <c r="P776" s="59">
        <v>0</v>
      </c>
      <c r="Q776">
        <v>0</v>
      </c>
      <c r="R776">
        <v>0</v>
      </c>
      <c r="S776" t="s">
        <v>1894</v>
      </c>
    </row>
    <row r="777" spans="1:19">
      <c r="A777">
        <v>3620</v>
      </c>
      <c r="B777" t="s">
        <v>1895</v>
      </c>
      <c r="C777">
        <v>7206</v>
      </c>
      <c r="D777" t="s">
        <v>905</v>
      </c>
      <c r="E777">
        <v>219</v>
      </c>
      <c r="F777" t="s">
        <v>1892</v>
      </c>
      <c r="G777" t="s">
        <v>1893</v>
      </c>
      <c r="H777">
        <v>130</v>
      </c>
      <c r="I777" t="s">
        <v>349</v>
      </c>
      <c r="J777" t="s">
        <v>350</v>
      </c>
      <c r="K777" s="59">
        <v>1200</v>
      </c>
      <c r="L777" s="59">
        <v>1200</v>
      </c>
      <c r="M777" s="59">
        <v>0</v>
      </c>
      <c r="N777" s="59">
        <v>0</v>
      </c>
      <c r="O777" s="59">
        <v>0</v>
      </c>
      <c r="P777" s="59">
        <v>0</v>
      </c>
      <c r="Q777">
        <v>0</v>
      </c>
      <c r="R777">
        <v>0</v>
      </c>
    </row>
    <row r="778" spans="1:19">
      <c r="A778">
        <v>3621</v>
      </c>
      <c r="B778" t="s">
        <v>1896</v>
      </c>
      <c r="C778">
        <v>7206</v>
      </c>
      <c r="D778" t="s">
        <v>905</v>
      </c>
      <c r="E778">
        <v>219</v>
      </c>
      <c r="F778" t="s">
        <v>1892</v>
      </c>
      <c r="G778" t="s">
        <v>1893</v>
      </c>
      <c r="H778">
        <v>130</v>
      </c>
      <c r="I778" t="s">
        <v>349</v>
      </c>
      <c r="J778" t="s">
        <v>350</v>
      </c>
      <c r="K778" s="59">
        <v>500</v>
      </c>
      <c r="L778" s="59">
        <v>500</v>
      </c>
      <c r="M778" s="59">
        <v>0</v>
      </c>
      <c r="N778" s="59">
        <v>0</v>
      </c>
      <c r="O778" s="59">
        <v>0</v>
      </c>
      <c r="P778" s="59">
        <v>0</v>
      </c>
      <c r="Q778">
        <v>0</v>
      </c>
      <c r="R778">
        <v>0</v>
      </c>
    </row>
    <row r="779" spans="1:19">
      <c r="A779">
        <v>3626</v>
      </c>
      <c r="B779" t="s">
        <v>1899</v>
      </c>
      <c r="C779">
        <v>7206</v>
      </c>
      <c r="D779" t="s">
        <v>905</v>
      </c>
      <c r="E779">
        <v>219</v>
      </c>
      <c r="F779" t="s">
        <v>1892</v>
      </c>
      <c r="G779" t="s">
        <v>1893</v>
      </c>
      <c r="H779">
        <v>130</v>
      </c>
      <c r="I779" t="s">
        <v>349</v>
      </c>
      <c r="J779" t="s">
        <v>350</v>
      </c>
      <c r="K779" s="59">
        <v>500</v>
      </c>
      <c r="L779" s="59">
        <v>500</v>
      </c>
      <c r="M779" s="59">
        <v>0</v>
      </c>
      <c r="N779" s="59">
        <v>0</v>
      </c>
      <c r="O779" s="59">
        <v>0</v>
      </c>
      <c r="P779" s="59">
        <v>0</v>
      </c>
      <c r="Q779">
        <v>0</v>
      </c>
      <c r="R779">
        <v>0</v>
      </c>
    </row>
    <row r="780" spans="1:19">
      <c r="A780">
        <v>3627</v>
      </c>
      <c r="B780" t="s">
        <v>1900</v>
      </c>
      <c r="C780">
        <v>7206</v>
      </c>
      <c r="D780" t="s">
        <v>905</v>
      </c>
      <c r="E780">
        <v>219</v>
      </c>
      <c r="F780" t="s">
        <v>1892</v>
      </c>
      <c r="G780" t="s">
        <v>1893</v>
      </c>
      <c r="H780">
        <v>130</v>
      </c>
      <c r="I780" t="s">
        <v>349</v>
      </c>
      <c r="J780" t="s">
        <v>350</v>
      </c>
      <c r="K780" s="59">
        <v>3000</v>
      </c>
      <c r="L780" s="59">
        <v>3000</v>
      </c>
      <c r="M780" s="59">
        <v>0</v>
      </c>
      <c r="N780" s="59">
        <v>0</v>
      </c>
      <c r="O780" s="59">
        <v>0</v>
      </c>
      <c r="P780" s="59">
        <v>0</v>
      </c>
      <c r="Q780">
        <v>0</v>
      </c>
      <c r="R780">
        <v>0</v>
      </c>
    </row>
    <row r="781" spans="1:19">
      <c r="A781">
        <v>3775</v>
      </c>
      <c r="B781" t="s">
        <v>1920</v>
      </c>
      <c r="C781">
        <v>206</v>
      </c>
      <c r="D781" t="s">
        <v>904</v>
      </c>
      <c r="E781">
        <v>219</v>
      </c>
      <c r="F781" t="s">
        <v>1892</v>
      </c>
      <c r="G781" t="s">
        <v>1893</v>
      </c>
      <c r="H781">
        <v>130</v>
      </c>
      <c r="I781" t="s">
        <v>349</v>
      </c>
      <c r="J781" t="s">
        <v>350</v>
      </c>
      <c r="K781" s="59">
        <v>2000</v>
      </c>
      <c r="L781" s="59">
        <v>2000</v>
      </c>
      <c r="M781" s="59">
        <v>0</v>
      </c>
      <c r="N781" s="59">
        <v>0</v>
      </c>
      <c r="O781" s="59">
        <v>0</v>
      </c>
      <c r="P781" s="59">
        <v>0</v>
      </c>
      <c r="Q781">
        <v>0</v>
      </c>
      <c r="R781">
        <v>0</v>
      </c>
      <c r="S781" t="s">
        <v>1921</v>
      </c>
    </row>
    <row r="782" spans="1:19">
      <c r="A782">
        <v>3784</v>
      </c>
      <c r="B782" t="s">
        <v>1928</v>
      </c>
      <c r="C782">
        <v>202</v>
      </c>
      <c r="D782" t="s">
        <v>907</v>
      </c>
      <c r="E782">
        <v>232</v>
      </c>
      <c r="F782" t="s">
        <v>1521</v>
      </c>
      <c r="G782" t="s">
        <v>1522</v>
      </c>
      <c r="H782">
        <v>130</v>
      </c>
      <c r="I782" t="s">
        <v>349</v>
      </c>
      <c r="J782" t="s">
        <v>350</v>
      </c>
      <c r="K782" s="59">
        <v>10000</v>
      </c>
      <c r="L782" s="59">
        <v>10000</v>
      </c>
      <c r="M782" s="59">
        <v>0</v>
      </c>
      <c r="N782" s="59">
        <v>0</v>
      </c>
      <c r="O782" s="59">
        <v>0</v>
      </c>
      <c r="P782" s="59">
        <v>0</v>
      </c>
      <c r="Q782">
        <v>0</v>
      </c>
      <c r="R782">
        <v>0</v>
      </c>
      <c r="S782" t="s">
        <v>1929</v>
      </c>
    </row>
    <row r="783" spans="1:19">
      <c r="A783">
        <v>3793</v>
      </c>
      <c r="B783" t="s">
        <v>1930</v>
      </c>
      <c r="C783">
        <v>202</v>
      </c>
      <c r="D783" t="s">
        <v>907</v>
      </c>
      <c r="E783">
        <v>219</v>
      </c>
      <c r="F783" t="s">
        <v>1892</v>
      </c>
      <c r="G783" t="s">
        <v>1893</v>
      </c>
      <c r="H783">
        <v>130</v>
      </c>
      <c r="I783" t="s">
        <v>349</v>
      </c>
      <c r="J783" t="s">
        <v>350</v>
      </c>
      <c r="K783" s="59">
        <v>5000</v>
      </c>
      <c r="L783" s="59">
        <v>5000</v>
      </c>
      <c r="M783" s="59">
        <v>0</v>
      </c>
      <c r="N783" s="59">
        <v>0</v>
      </c>
      <c r="O783" s="59">
        <v>0</v>
      </c>
      <c r="P783" s="59">
        <v>0</v>
      </c>
      <c r="Q783">
        <v>0</v>
      </c>
      <c r="R783">
        <v>0</v>
      </c>
      <c r="S783" t="s">
        <v>1931</v>
      </c>
    </row>
    <row r="784" spans="1:19">
      <c r="A784">
        <v>4039</v>
      </c>
      <c r="B784" t="s">
        <v>2007</v>
      </c>
      <c r="C784">
        <v>15040</v>
      </c>
      <c r="D784" t="s">
        <v>856</v>
      </c>
      <c r="E784">
        <v>317</v>
      </c>
      <c r="F784" t="s">
        <v>1081</v>
      </c>
      <c r="G784" t="s">
        <v>1082</v>
      </c>
      <c r="H784">
        <v>130</v>
      </c>
      <c r="I784" t="s">
        <v>349</v>
      </c>
      <c r="J784" t="s">
        <v>350</v>
      </c>
      <c r="K784" s="59">
        <v>2000</v>
      </c>
      <c r="L784" s="59">
        <v>2000</v>
      </c>
      <c r="M784" s="59">
        <v>0</v>
      </c>
      <c r="N784" s="59">
        <v>0</v>
      </c>
      <c r="O784" s="59">
        <v>0</v>
      </c>
      <c r="P784" s="59">
        <v>0</v>
      </c>
      <c r="Q784">
        <v>0</v>
      </c>
      <c r="R784">
        <v>0</v>
      </c>
    </row>
    <row r="785" spans="1:18">
      <c r="A785">
        <v>4096</v>
      </c>
      <c r="B785" t="s">
        <v>2016</v>
      </c>
      <c r="C785">
        <v>15040</v>
      </c>
      <c r="D785" t="s">
        <v>856</v>
      </c>
      <c r="E785">
        <v>234</v>
      </c>
      <c r="F785" t="s">
        <v>1291</v>
      </c>
      <c r="G785" t="s">
        <v>1292</v>
      </c>
      <c r="H785">
        <v>130</v>
      </c>
      <c r="I785" t="s">
        <v>349</v>
      </c>
      <c r="J785" t="s">
        <v>350</v>
      </c>
      <c r="K785" s="59">
        <v>700</v>
      </c>
      <c r="L785" s="59">
        <v>700</v>
      </c>
      <c r="M785" s="59">
        <v>0</v>
      </c>
      <c r="N785" s="59">
        <v>0</v>
      </c>
      <c r="O785" s="59">
        <v>0</v>
      </c>
      <c r="P785" s="59">
        <v>0</v>
      </c>
      <c r="Q785">
        <v>0</v>
      </c>
      <c r="R785">
        <v>0</v>
      </c>
    </row>
    <row r="786" spans="1:18">
      <c r="A786">
        <v>4099</v>
      </c>
      <c r="B786" t="s">
        <v>2018</v>
      </c>
      <c r="C786">
        <v>15040</v>
      </c>
      <c r="D786" t="s">
        <v>856</v>
      </c>
      <c r="E786">
        <v>202</v>
      </c>
      <c r="F786" t="s">
        <v>1033</v>
      </c>
      <c r="G786" t="s">
        <v>1034</v>
      </c>
      <c r="H786">
        <v>130</v>
      </c>
      <c r="I786" t="s">
        <v>349</v>
      </c>
      <c r="J786" t="s">
        <v>350</v>
      </c>
      <c r="K786" s="59">
        <v>3000</v>
      </c>
      <c r="L786" s="59">
        <v>3000</v>
      </c>
      <c r="M786" s="59">
        <v>0</v>
      </c>
      <c r="N786" s="59">
        <v>0</v>
      </c>
      <c r="O786" s="59">
        <v>0</v>
      </c>
      <c r="P786" s="59">
        <v>0</v>
      </c>
      <c r="Q786">
        <v>0</v>
      </c>
      <c r="R786">
        <v>0</v>
      </c>
    </row>
    <row r="787" spans="1:18">
      <c r="A787">
        <v>4101</v>
      </c>
      <c r="B787" t="s">
        <v>2019</v>
      </c>
      <c r="C787">
        <v>15040</v>
      </c>
      <c r="D787" t="s">
        <v>856</v>
      </c>
      <c r="E787">
        <v>206</v>
      </c>
      <c r="F787" t="s">
        <v>1228</v>
      </c>
      <c r="G787" t="s">
        <v>1229</v>
      </c>
      <c r="H787">
        <v>130</v>
      </c>
      <c r="I787" t="s">
        <v>349</v>
      </c>
      <c r="J787" t="s">
        <v>350</v>
      </c>
      <c r="K787" s="59">
        <v>300</v>
      </c>
      <c r="L787" s="59">
        <v>300</v>
      </c>
      <c r="M787" s="59">
        <v>0</v>
      </c>
      <c r="N787" s="59">
        <v>0</v>
      </c>
      <c r="O787" s="59">
        <v>0</v>
      </c>
      <c r="P787" s="59">
        <v>0</v>
      </c>
      <c r="Q787">
        <v>0</v>
      </c>
      <c r="R787">
        <v>0</v>
      </c>
    </row>
    <row r="788" spans="1:18">
      <c r="A788">
        <v>4177</v>
      </c>
      <c r="B788" t="s">
        <v>2040</v>
      </c>
      <c r="C788">
        <v>14892</v>
      </c>
      <c r="D788" t="s">
        <v>888</v>
      </c>
      <c r="E788">
        <v>424</v>
      </c>
      <c r="F788" t="s">
        <v>1610</v>
      </c>
      <c r="G788" t="s">
        <v>1611</v>
      </c>
      <c r="H788">
        <v>130</v>
      </c>
      <c r="I788" t="s">
        <v>349</v>
      </c>
      <c r="J788" t="s">
        <v>350</v>
      </c>
      <c r="K788" s="59">
        <v>0</v>
      </c>
      <c r="L788" s="59">
        <v>0</v>
      </c>
      <c r="M788" s="59">
        <v>0</v>
      </c>
      <c r="N788" s="59">
        <v>0</v>
      </c>
      <c r="O788" s="59">
        <v>0</v>
      </c>
      <c r="P788" s="59">
        <v>0</v>
      </c>
      <c r="Q788">
        <v>0</v>
      </c>
      <c r="R788">
        <v>0</v>
      </c>
    </row>
    <row r="789" spans="1:18">
      <c r="A789">
        <v>4191</v>
      </c>
      <c r="B789" t="s">
        <v>2040</v>
      </c>
      <c r="C789">
        <v>14895</v>
      </c>
      <c r="D789" t="s">
        <v>890</v>
      </c>
      <c r="E789">
        <v>424</v>
      </c>
      <c r="F789" t="s">
        <v>1610</v>
      </c>
      <c r="G789" t="s">
        <v>1611</v>
      </c>
      <c r="H789">
        <v>130</v>
      </c>
      <c r="I789" t="s">
        <v>349</v>
      </c>
      <c r="J789" t="s">
        <v>350</v>
      </c>
      <c r="K789" s="59">
        <v>0</v>
      </c>
      <c r="L789" s="59">
        <v>0</v>
      </c>
      <c r="M789" s="59">
        <v>0</v>
      </c>
      <c r="N789" s="59">
        <v>0</v>
      </c>
      <c r="O789" s="59">
        <v>0</v>
      </c>
      <c r="P789" s="59">
        <v>0</v>
      </c>
      <c r="Q789">
        <v>0</v>
      </c>
      <c r="R789">
        <v>0</v>
      </c>
    </row>
    <row r="790" spans="1:18">
      <c r="A790">
        <v>4495</v>
      </c>
      <c r="B790" t="s">
        <v>2092</v>
      </c>
      <c r="C790">
        <v>75</v>
      </c>
      <c r="D790" t="s">
        <v>910</v>
      </c>
      <c r="E790">
        <v>240</v>
      </c>
      <c r="F790" t="s">
        <v>1528</v>
      </c>
      <c r="G790" t="s">
        <v>1529</v>
      </c>
      <c r="H790">
        <v>130</v>
      </c>
      <c r="I790" t="s">
        <v>349</v>
      </c>
      <c r="J790" t="s">
        <v>350</v>
      </c>
      <c r="K790" s="59">
        <v>3000</v>
      </c>
      <c r="L790" s="59">
        <v>3000</v>
      </c>
      <c r="M790" s="59">
        <v>0</v>
      </c>
      <c r="N790" s="59">
        <v>0</v>
      </c>
      <c r="O790" s="59">
        <v>0</v>
      </c>
      <c r="P790" s="59">
        <v>0</v>
      </c>
      <c r="Q790">
        <v>0</v>
      </c>
      <c r="R790">
        <v>0</v>
      </c>
    </row>
    <row r="791" spans="1:18">
      <c r="A791">
        <v>4521</v>
      </c>
      <c r="B791" t="s">
        <v>2103</v>
      </c>
      <c r="C791">
        <v>160</v>
      </c>
      <c r="D791" t="s">
        <v>842</v>
      </c>
      <c r="E791">
        <v>234</v>
      </c>
      <c r="F791" t="s">
        <v>1291</v>
      </c>
      <c r="G791" t="s">
        <v>1292</v>
      </c>
      <c r="H791">
        <v>130</v>
      </c>
      <c r="I791" t="s">
        <v>349</v>
      </c>
      <c r="J791" t="s">
        <v>350</v>
      </c>
      <c r="K791" s="59">
        <v>2000</v>
      </c>
      <c r="L791" s="59">
        <v>2000</v>
      </c>
      <c r="M791" s="59">
        <v>0</v>
      </c>
      <c r="N791" s="59">
        <v>0</v>
      </c>
      <c r="O791" s="59">
        <v>0</v>
      </c>
      <c r="P791" s="59">
        <v>0</v>
      </c>
      <c r="Q791">
        <v>0</v>
      </c>
      <c r="R791">
        <v>0</v>
      </c>
    </row>
    <row r="792" spans="1:18">
      <c r="A792">
        <v>4538</v>
      </c>
      <c r="B792" t="s">
        <v>2109</v>
      </c>
      <c r="C792">
        <v>14886</v>
      </c>
      <c r="D792" t="s">
        <v>891</v>
      </c>
      <c r="E792">
        <v>206</v>
      </c>
      <c r="F792" t="s">
        <v>1228</v>
      </c>
      <c r="G792" t="s">
        <v>1229</v>
      </c>
      <c r="H792">
        <v>130</v>
      </c>
      <c r="I792" t="s">
        <v>349</v>
      </c>
      <c r="J792" t="s">
        <v>350</v>
      </c>
      <c r="K792" s="59">
        <v>0</v>
      </c>
      <c r="L792" s="59">
        <v>0</v>
      </c>
      <c r="M792" s="59">
        <v>0</v>
      </c>
      <c r="N792" s="59">
        <v>0</v>
      </c>
      <c r="O792" s="59">
        <v>0</v>
      </c>
      <c r="P792" s="59">
        <v>0</v>
      </c>
      <c r="Q792">
        <v>0</v>
      </c>
      <c r="R792">
        <v>0</v>
      </c>
    </row>
    <row r="793" spans="1:18">
      <c r="A793">
        <v>4540</v>
      </c>
      <c r="B793" t="s">
        <v>2040</v>
      </c>
      <c r="C793">
        <v>14886</v>
      </c>
      <c r="D793" t="s">
        <v>891</v>
      </c>
      <c r="E793">
        <v>424</v>
      </c>
      <c r="F793" t="s">
        <v>1610</v>
      </c>
      <c r="G793" t="s">
        <v>1611</v>
      </c>
      <c r="H793">
        <v>130</v>
      </c>
      <c r="I793" t="s">
        <v>349</v>
      </c>
      <c r="J793" t="s">
        <v>350</v>
      </c>
      <c r="K793" s="59">
        <v>0</v>
      </c>
      <c r="L793" s="59">
        <v>0</v>
      </c>
      <c r="M793" s="59">
        <v>0</v>
      </c>
      <c r="N793" s="59">
        <v>0</v>
      </c>
      <c r="O793" s="59">
        <v>0</v>
      </c>
      <c r="P793" s="59">
        <v>0</v>
      </c>
      <c r="Q793">
        <v>0</v>
      </c>
      <c r="R793">
        <v>0</v>
      </c>
    </row>
    <row r="794" spans="1:18">
      <c r="A794">
        <v>4589</v>
      </c>
      <c r="B794" t="s">
        <v>2119</v>
      </c>
      <c r="C794">
        <v>81</v>
      </c>
      <c r="D794" t="s">
        <v>853</v>
      </c>
      <c r="E794">
        <v>234</v>
      </c>
      <c r="F794" t="s">
        <v>1291</v>
      </c>
      <c r="G794" t="s">
        <v>1292</v>
      </c>
      <c r="H794">
        <v>130</v>
      </c>
      <c r="I794" t="s">
        <v>349</v>
      </c>
      <c r="J794" t="s">
        <v>350</v>
      </c>
      <c r="K794" s="59">
        <v>900</v>
      </c>
      <c r="L794" s="59">
        <v>900</v>
      </c>
      <c r="M794" s="59">
        <v>0</v>
      </c>
      <c r="N794" s="59">
        <v>0</v>
      </c>
      <c r="O794" s="59">
        <v>0</v>
      </c>
      <c r="P794" s="59">
        <v>0</v>
      </c>
      <c r="Q794">
        <v>0</v>
      </c>
      <c r="R794">
        <v>0</v>
      </c>
    </row>
    <row r="795" spans="1:18">
      <c r="A795">
        <v>4590</v>
      </c>
      <c r="B795" t="s">
        <v>2120</v>
      </c>
      <c r="C795">
        <v>81</v>
      </c>
      <c r="D795" t="s">
        <v>853</v>
      </c>
      <c r="E795">
        <v>425</v>
      </c>
      <c r="F795" t="s">
        <v>2121</v>
      </c>
      <c r="G795" t="s">
        <v>2122</v>
      </c>
      <c r="H795">
        <v>130</v>
      </c>
      <c r="I795" t="s">
        <v>349</v>
      </c>
      <c r="J795" t="s">
        <v>350</v>
      </c>
      <c r="K795" s="59">
        <v>1500</v>
      </c>
      <c r="L795" s="59">
        <v>1500</v>
      </c>
      <c r="M795" s="59">
        <v>0</v>
      </c>
      <c r="N795" s="59">
        <v>0</v>
      </c>
      <c r="O795" s="59">
        <v>0</v>
      </c>
      <c r="P795" s="59">
        <v>0</v>
      </c>
      <c r="Q795">
        <v>0</v>
      </c>
      <c r="R795">
        <v>0</v>
      </c>
    </row>
    <row r="796" spans="1:18">
      <c r="A796">
        <v>4669</v>
      </c>
      <c r="B796" t="s">
        <v>2126</v>
      </c>
      <c r="C796">
        <v>336</v>
      </c>
      <c r="D796" t="s">
        <v>235</v>
      </c>
      <c r="E796">
        <v>234</v>
      </c>
      <c r="F796" t="s">
        <v>1291</v>
      </c>
      <c r="G796" t="s">
        <v>1292</v>
      </c>
      <c r="H796">
        <v>130</v>
      </c>
      <c r="I796" t="s">
        <v>349</v>
      </c>
      <c r="J796" t="s">
        <v>350</v>
      </c>
      <c r="K796" s="59">
        <v>0</v>
      </c>
      <c r="L796" s="59">
        <v>4000</v>
      </c>
      <c r="M796" s="59">
        <v>0</v>
      </c>
      <c r="N796" s="59">
        <v>0</v>
      </c>
      <c r="O796" s="59">
        <v>0</v>
      </c>
      <c r="P796" s="59">
        <v>0</v>
      </c>
      <c r="Q796">
        <v>0</v>
      </c>
      <c r="R796">
        <v>0</v>
      </c>
    </row>
    <row r="797" spans="1:18">
      <c r="A797">
        <v>4676</v>
      </c>
      <c r="B797" t="s">
        <v>2129</v>
      </c>
      <c r="C797">
        <v>336</v>
      </c>
      <c r="D797" t="s">
        <v>235</v>
      </c>
      <c r="E797">
        <v>232</v>
      </c>
      <c r="F797" t="s">
        <v>1521</v>
      </c>
      <c r="G797" t="s">
        <v>1522</v>
      </c>
      <c r="H797">
        <v>130</v>
      </c>
      <c r="I797" t="s">
        <v>349</v>
      </c>
      <c r="J797" t="s">
        <v>350</v>
      </c>
      <c r="K797" s="59">
        <v>0</v>
      </c>
      <c r="L797" s="59">
        <v>15000</v>
      </c>
      <c r="M797" s="59">
        <v>0</v>
      </c>
      <c r="N797" s="59">
        <v>0</v>
      </c>
      <c r="O797" s="59">
        <v>0</v>
      </c>
      <c r="P797" s="59">
        <v>0</v>
      </c>
      <c r="Q797">
        <v>0</v>
      </c>
      <c r="R797">
        <v>0</v>
      </c>
    </row>
    <row r="798" spans="1:18">
      <c r="A798">
        <v>4679</v>
      </c>
      <c r="B798" t="s">
        <v>2132</v>
      </c>
      <c r="C798">
        <v>336</v>
      </c>
      <c r="D798" t="s">
        <v>235</v>
      </c>
      <c r="E798">
        <v>226</v>
      </c>
      <c r="F798" t="s">
        <v>1123</v>
      </c>
      <c r="G798" t="s">
        <v>1124</v>
      </c>
      <c r="H798">
        <v>130</v>
      </c>
      <c r="I798" t="s">
        <v>349</v>
      </c>
      <c r="J798" t="s">
        <v>350</v>
      </c>
      <c r="K798" s="59">
        <v>0</v>
      </c>
      <c r="L798" s="59">
        <v>500</v>
      </c>
      <c r="M798" s="59">
        <v>0</v>
      </c>
      <c r="N798" s="59">
        <v>0</v>
      </c>
      <c r="O798" s="59">
        <v>0</v>
      </c>
      <c r="P798" s="59">
        <v>0</v>
      </c>
      <c r="Q798">
        <v>0</v>
      </c>
      <c r="R798">
        <v>0</v>
      </c>
    </row>
    <row r="799" spans="1:18">
      <c r="A799">
        <v>4680</v>
      </c>
      <c r="B799" t="s">
        <v>2133</v>
      </c>
      <c r="C799">
        <v>336</v>
      </c>
      <c r="D799" t="s">
        <v>235</v>
      </c>
      <c r="E799">
        <v>226</v>
      </c>
      <c r="F799" t="s">
        <v>1123</v>
      </c>
      <c r="G799" t="s">
        <v>1124</v>
      </c>
      <c r="H799">
        <v>130</v>
      </c>
      <c r="I799" t="s">
        <v>349</v>
      </c>
      <c r="J799" t="s">
        <v>350</v>
      </c>
      <c r="K799" s="59">
        <v>0</v>
      </c>
      <c r="L799" s="59">
        <v>500</v>
      </c>
      <c r="M799" s="59">
        <v>0</v>
      </c>
      <c r="N799" s="59">
        <v>0</v>
      </c>
      <c r="O799" s="59">
        <v>0</v>
      </c>
      <c r="P799" s="59">
        <v>0</v>
      </c>
      <c r="Q799">
        <v>0</v>
      </c>
      <c r="R799">
        <v>0</v>
      </c>
    </row>
    <row r="800" spans="1:18">
      <c r="A800">
        <v>5339</v>
      </c>
      <c r="B800" t="s">
        <v>2122</v>
      </c>
      <c r="C800">
        <v>206</v>
      </c>
      <c r="D800" t="s">
        <v>904</v>
      </c>
      <c r="E800">
        <v>425</v>
      </c>
      <c r="F800" t="s">
        <v>2121</v>
      </c>
      <c r="G800" t="s">
        <v>2122</v>
      </c>
      <c r="H800">
        <v>130</v>
      </c>
      <c r="I800" t="s">
        <v>349</v>
      </c>
      <c r="J800" t="s">
        <v>350</v>
      </c>
      <c r="K800" s="59">
        <v>5000</v>
      </c>
      <c r="L800" s="59">
        <v>5000</v>
      </c>
      <c r="M800" s="59">
        <v>0</v>
      </c>
      <c r="N800" s="59">
        <v>0</v>
      </c>
      <c r="O800" s="59">
        <v>0</v>
      </c>
      <c r="P800" s="59">
        <v>0</v>
      </c>
      <c r="Q800">
        <v>0</v>
      </c>
      <c r="R800">
        <v>0</v>
      </c>
    </row>
    <row r="801" spans="1:19">
      <c r="A801">
        <v>5356</v>
      </c>
      <c r="B801" t="s">
        <v>1229</v>
      </c>
      <c r="C801">
        <v>17081</v>
      </c>
      <c r="D801" t="s">
        <v>820</v>
      </c>
      <c r="E801">
        <v>206</v>
      </c>
      <c r="F801" t="s">
        <v>1228</v>
      </c>
      <c r="G801" t="s">
        <v>1229</v>
      </c>
      <c r="H801">
        <v>130</v>
      </c>
      <c r="I801" t="s">
        <v>349</v>
      </c>
      <c r="J801" t="s">
        <v>350</v>
      </c>
      <c r="K801" s="59">
        <v>0</v>
      </c>
      <c r="L801" s="59">
        <v>0</v>
      </c>
      <c r="M801" s="59">
        <v>0</v>
      </c>
      <c r="N801" s="59">
        <v>0</v>
      </c>
      <c r="O801" s="59">
        <v>0</v>
      </c>
      <c r="P801" s="59">
        <v>0</v>
      </c>
      <c r="Q801">
        <v>0</v>
      </c>
      <c r="R801">
        <v>0</v>
      </c>
    </row>
    <row r="802" spans="1:19">
      <c r="A802">
        <v>5380</v>
      </c>
      <c r="B802" t="s">
        <v>2035</v>
      </c>
      <c r="C802">
        <v>39</v>
      </c>
      <c r="D802" t="s">
        <v>899</v>
      </c>
      <c r="E802">
        <v>229</v>
      </c>
      <c r="F802" t="s">
        <v>1874</v>
      </c>
      <c r="G802" t="s">
        <v>1875</v>
      </c>
      <c r="H802">
        <v>130</v>
      </c>
      <c r="I802" t="s">
        <v>349</v>
      </c>
      <c r="J802" t="s">
        <v>350</v>
      </c>
      <c r="K802" s="59">
        <v>5000</v>
      </c>
      <c r="L802" s="59">
        <v>5000</v>
      </c>
      <c r="M802" s="59">
        <v>0</v>
      </c>
      <c r="N802" s="59">
        <v>0</v>
      </c>
      <c r="O802" s="59">
        <v>0</v>
      </c>
      <c r="P802" s="59">
        <v>0</v>
      </c>
      <c r="Q802">
        <v>0</v>
      </c>
      <c r="R802">
        <v>0</v>
      </c>
      <c r="S802" t="s">
        <v>2190</v>
      </c>
    </row>
    <row r="803" spans="1:19">
      <c r="A803">
        <v>5398</v>
      </c>
      <c r="B803" t="s">
        <v>1229</v>
      </c>
      <c r="C803">
        <v>288</v>
      </c>
      <c r="D803" t="s">
        <v>883</v>
      </c>
      <c r="E803">
        <v>206</v>
      </c>
      <c r="F803" t="s">
        <v>1228</v>
      </c>
      <c r="G803" t="s">
        <v>1229</v>
      </c>
      <c r="H803">
        <v>130</v>
      </c>
      <c r="I803" t="s">
        <v>349</v>
      </c>
      <c r="J803" t="s">
        <v>350</v>
      </c>
      <c r="K803" s="59">
        <v>0</v>
      </c>
      <c r="L803" s="59">
        <v>0</v>
      </c>
      <c r="M803" s="59">
        <v>0</v>
      </c>
      <c r="N803" s="59">
        <v>0</v>
      </c>
      <c r="O803" s="59">
        <v>0</v>
      </c>
      <c r="P803" s="59">
        <v>0</v>
      </c>
      <c r="Q803">
        <v>0</v>
      </c>
      <c r="R803">
        <v>0</v>
      </c>
    </row>
    <row r="804" spans="1:19">
      <c r="A804">
        <v>5704</v>
      </c>
      <c r="B804" t="s">
        <v>1076</v>
      </c>
      <c r="C804">
        <v>15040</v>
      </c>
      <c r="D804" t="s">
        <v>856</v>
      </c>
      <c r="E804">
        <v>235</v>
      </c>
      <c r="F804" t="s">
        <v>1075</v>
      </c>
      <c r="G804" t="s">
        <v>1076</v>
      </c>
      <c r="H804">
        <v>130</v>
      </c>
      <c r="I804" t="s">
        <v>349</v>
      </c>
      <c r="J804" t="s">
        <v>350</v>
      </c>
      <c r="K804" s="59">
        <v>0</v>
      </c>
      <c r="L804" s="59">
        <v>0</v>
      </c>
      <c r="M804" s="59">
        <v>0</v>
      </c>
      <c r="N804" s="59">
        <v>0</v>
      </c>
      <c r="O804" s="59">
        <v>0</v>
      </c>
      <c r="P804" s="59">
        <v>0</v>
      </c>
      <c r="Q804">
        <v>0</v>
      </c>
      <c r="R804">
        <v>0</v>
      </c>
    </row>
    <row r="805" spans="1:19">
      <c r="A805">
        <v>5713</v>
      </c>
      <c r="B805" t="s">
        <v>1552</v>
      </c>
      <c r="C805">
        <v>206</v>
      </c>
      <c r="D805" t="s">
        <v>904</v>
      </c>
      <c r="E805">
        <v>441</v>
      </c>
      <c r="F805" t="s">
        <v>1551</v>
      </c>
      <c r="G805" t="s">
        <v>1552</v>
      </c>
      <c r="H805">
        <v>130</v>
      </c>
      <c r="I805" t="s">
        <v>349</v>
      </c>
      <c r="J805" t="s">
        <v>350</v>
      </c>
      <c r="K805" s="59">
        <v>2000</v>
      </c>
      <c r="L805" s="59">
        <v>2000</v>
      </c>
      <c r="M805" s="59">
        <v>0</v>
      </c>
      <c r="N805" s="59">
        <v>0</v>
      </c>
      <c r="O805" s="59">
        <v>0</v>
      </c>
      <c r="P805" s="59">
        <v>0</v>
      </c>
      <c r="Q805">
        <v>0</v>
      </c>
      <c r="R805">
        <v>0</v>
      </c>
    </row>
    <row r="806" spans="1:19">
      <c r="A806">
        <v>5792</v>
      </c>
      <c r="B806" t="s">
        <v>1893</v>
      </c>
      <c r="C806">
        <v>255</v>
      </c>
      <c r="D806" t="s">
        <v>901</v>
      </c>
      <c r="E806">
        <v>219</v>
      </c>
      <c r="F806" t="s">
        <v>1892</v>
      </c>
      <c r="G806" t="s">
        <v>1893</v>
      </c>
      <c r="H806">
        <v>130</v>
      </c>
      <c r="I806" t="s">
        <v>349</v>
      </c>
      <c r="J806" t="s">
        <v>350</v>
      </c>
      <c r="K806" s="59">
        <v>2500</v>
      </c>
      <c r="L806" s="59">
        <v>2500</v>
      </c>
      <c r="M806" s="59">
        <v>0</v>
      </c>
      <c r="N806" s="59">
        <v>0</v>
      </c>
      <c r="O806" s="59">
        <v>0</v>
      </c>
      <c r="P806" s="59">
        <v>0</v>
      </c>
      <c r="Q806">
        <v>0</v>
      </c>
      <c r="R806">
        <v>0</v>
      </c>
    </row>
    <row r="807" spans="1:19">
      <c r="A807">
        <v>5863</v>
      </c>
      <c r="B807" t="s">
        <v>2239</v>
      </c>
      <c r="C807">
        <v>75</v>
      </c>
      <c r="D807" t="s">
        <v>910</v>
      </c>
      <c r="E807">
        <v>440</v>
      </c>
      <c r="F807" t="s">
        <v>2240</v>
      </c>
      <c r="G807" t="s">
        <v>2239</v>
      </c>
      <c r="H807">
        <v>130</v>
      </c>
      <c r="I807" t="s">
        <v>349</v>
      </c>
      <c r="J807" t="s">
        <v>350</v>
      </c>
      <c r="K807" s="59">
        <v>300</v>
      </c>
      <c r="L807" s="59">
        <v>300</v>
      </c>
      <c r="M807" s="59">
        <v>0</v>
      </c>
      <c r="N807" s="59">
        <v>0</v>
      </c>
      <c r="O807" s="59">
        <v>0</v>
      </c>
      <c r="P807" s="59">
        <v>0</v>
      </c>
      <c r="Q807">
        <v>0</v>
      </c>
      <c r="R807">
        <v>0</v>
      </c>
    </row>
    <row r="808" spans="1:19">
      <c r="A808">
        <v>6121</v>
      </c>
      <c r="B808" t="s">
        <v>2271</v>
      </c>
      <c r="C808">
        <v>189</v>
      </c>
      <c r="D808" t="s">
        <v>896</v>
      </c>
      <c r="E808">
        <v>441</v>
      </c>
      <c r="F808" t="s">
        <v>1551</v>
      </c>
      <c r="G808" t="s">
        <v>1552</v>
      </c>
      <c r="H808">
        <v>130</v>
      </c>
      <c r="I808" t="s">
        <v>349</v>
      </c>
      <c r="J808" t="s">
        <v>350</v>
      </c>
      <c r="K808" s="59">
        <v>500</v>
      </c>
      <c r="L808" s="59">
        <v>500</v>
      </c>
      <c r="M808" s="59">
        <v>0</v>
      </c>
      <c r="N808" s="59">
        <v>122.96</v>
      </c>
      <c r="O808" s="59">
        <v>0</v>
      </c>
      <c r="P808" s="59">
        <v>0</v>
      </c>
      <c r="Q808">
        <v>0</v>
      </c>
      <c r="R808">
        <v>0</v>
      </c>
    </row>
    <row r="809" spans="1:19">
      <c r="A809">
        <v>6525</v>
      </c>
      <c r="B809" t="s">
        <v>1522</v>
      </c>
      <c r="C809">
        <v>89</v>
      </c>
      <c r="D809" t="s">
        <v>847</v>
      </c>
      <c r="E809">
        <v>232</v>
      </c>
      <c r="F809" t="s">
        <v>1521</v>
      </c>
      <c r="G809" t="s">
        <v>1522</v>
      </c>
      <c r="H809">
        <v>130</v>
      </c>
      <c r="I809" t="s">
        <v>349</v>
      </c>
      <c r="J809" t="s">
        <v>350</v>
      </c>
      <c r="K809" s="59">
        <v>0</v>
      </c>
      <c r="L809" s="59">
        <v>0</v>
      </c>
      <c r="M809" s="59">
        <v>0</v>
      </c>
      <c r="N809" s="59">
        <v>0</v>
      </c>
      <c r="O809" s="59">
        <v>0</v>
      </c>
      <c r="P809" s="59">
        <v>0</v>
      </c>
      <c r="Q809">
        <v>0</v>
      </c>
      <c r="R809">
        <v>0</v>
      </c>
      <c r="S809" t="s">
        <v>2284</v>
      </c>
    </row>
    <row r="810" spans="1:19">
      <c r="A810">
        <v>6548</v>
      </c>
      <c r="B810" t="s">
        <v>2288</v>
      </c>
      <c r="C810">
        <v>11155</v>
      </c>
      <c r="D810" t="s">
        <v>761</v>
      </c>
      <c r="E810">
        <v>206</v>
      </c>
      <c r="F810" t="s">
        <v>1228</v>
      </c>
      <c r="G810" t="s">
        <v>1229</v>
      </c>
      <c r="H810">
        <v>130</v>
      </c>
      <c r="I810" t="s">
        <v>349</v>
      </c>
      <c r="J810" t="s">
        <v>350</v>
      </c>
      <c r="K810" s="59">
        <v>0</v>
      </c>
      <c r="L810" s="59">
        <v>0</v>
      </c>
      <c r="M810" s="59">
        <v>0</v>
      </c>
      <c r="N810" s="59">
        <v>0</v>
      </c>
      <c r="O810" s="59">
        <v>0</v>
      </c>
      <c r="P810" s="59">
        <v>0</v>
      </c>
      <c r="Q810">
        <v>0</v>
      </c>
      <c r="R810">
        <v>0</v>
      </c>
    </row>
    <row r="811" spans="1:19">
      <c r="A811">
        <v>6549</v>
      </c>
      <c r="B811" t="s">
        <v>2288</v>
      </c>
      <c r="C811">
        <v>11158</v>
      </c>
      <c r="D811" t="s">
        <v>943</v>
      </c>
      <c r="E811">
        <v>206</v>
      </c>
      <c r="F811" t="s">
        <v>1228</v>
      </c>
      <c r="G811" t="s">
        <v>1229</v>
      </c>
      <c r="H811">
        <v>130</v>
      </c>
      <c r="I811" t="s">
        <v>349</v>
      </c>
      <c r="J811" t="s">
        <v>350</v>
      </c>
      <c r="K811" s="59">
        <v>0</v>
      </c>
      <c r="L811" s="59">
        <v>0</v>
      </c>
      <c r="M811" s="59">
        <v>0</v>
      </c>
      <c r="N811" s="59">
        <v>0</v>
      </c>
      <c r="O811" s="59">
        <v>0</v>
      </c>
      <c r="P811" s="59">
        <v>0</v>
      </c>
      <c r="Q811">
        <v>0</v>
      </c>
      <c r="R811">
        <v>0</v>
      </c>
    </row>
    <row r="812" spans="1:19">
      <c r="A812">
        <v>6578</v>
      </c>
      <c r="B812" t="s">
        <v>1663</v>
      </c>
      <c r="C812">
        <v>163</v>
      </c>
      <c r="D812" t="s">
        <v>851</v>
      </c>
      <c r="E812">
        <v>207</v>
      </c>
      <c r="F812" t="s">
        <v>1662</v>
      </c>
      <c r="G812" t="s">
        <v>1663</v>
      </c>
      <c r="H812">
        <v>130</v>
      </c>
      <c r="I812" t="s">
        <v>349</v>
      </c>
      <c r="J812" t="s">
        <v>350</v>
      </c>
      <c r="K812" s="59">
        <v>0</v>
      </c>
      <c r="L812" s="59">
        <v>0</v>
      </c>
      <c r="M812" s="59">
        <v>0</v>
      </c>
      <c r="N812" s="59">
        <v>0</v>
      </c>
      <c r="O812" s="59">
        <v>0</v>
      </c>
      <c r="P812" s="59">
        <v>0</v>
      </c>
      <c r="Q812">
        <v>0</v>
      </c>
      <c r="R812">
        <v>0</v>
      </c>
    </row>
    <row r="813" spans="1:19">
      <c r="A813">
        <v>6592</v>
      </c>
      <c r="B813" t="s">
        <v>2292</v>
      </c>
      <c r="C813">
        <v>75</v>
      </c>
      <c r="D813" t="s">
        <v>910</v>
      </c>
      <c r="E813">
        <v>449</v>
      </c>
      <c r="F813" t="s">
        <v>2293</v>
      </c>
      <c r="G813" t="s">
        <v>2292</v>
      </c>
      <c r="H813">
        <v>130</v>
      </c>
      <c r="I813" t="s">
        <v>349</v>
      </c>
      <c r="J813" t="s">
        <v>350</v>
      </c>
      <c r="K813" s="59">
        <v>1500</v>
      </c>
      <c r="L813" s="59">
        <v>1500</v>
      </c>
      <c r="M813" s="59">
        <v>0</v>
      </c>
      <c r="N813" s="59">
        <v>0</v>
      </c>
      <c r="O813" s="59">
        <v>0</v>
      </c>
      <c r="P813" s="59">
        <v>0</v>
      </c>
      <c r="Q813">
        <v>0</v>
      </c>
      <c r="R813">
        <v>0</v>
      </c>
    </row>
    <row r="814" spans="1:19">
      <c r="A814">
        <v>6596</v>
      </c>
      <c r="B814" t="s">
        <v>1552</v>
      </c>
      <c r="C814">
        <v>163</v>
      </c>
      <c r="D814" t="s">
        <v>851</v>
      </c>
      <c r="E814">
        <v>441</v>
      </c>
      <c r="F814" t="s">
        <v>1551</v>
      </c>
      <c r="G814" t="s">
        <v>1552</v>
      </c>
      <c r="H814">
        <v>130</v>
      </c>
      <c r="I814" t="s">
        <v>349</v>
      </c>
      <c r="J814" t="s">
        <v>350</v>
      </c>
      <c r="K814" s="59">
        <v>0</v>
      </c>
      <c r="L814" s="59">
        <v>0</v>
      </c>
      <c r="M814" s="59">
        <v>0</v>
      </c>
      <c r="N814" s="59">
        <v>0</v>
      </c>
      <c r="O814" s="59">
        <v>0</v>
      </c>
      <c r="P814" s="59">
        <v>0</v>
      </c>
      <c r="Q814">
        <v>0</v>
      </c>
      <c r="R814">
        <v>0</v>
      </c>
    </row>
    <row r="815" spans="1:19">
      <c r="A815">
        <v>6599</v>
      </c>
      <c r="B815" t="s">
        <v>1564</v>
      </c>
      <c r="C815">
        <v>7206</v>
      </c>
      <c r="D815" t="s">
        <v>905</v>
      </c>
      <c r="E815">
        <v>214</v>
      </c>
      <c r="F815" t="s">
        <v>1563</v>
      </c>
      <c r="G815" t="s">
        <v>1564</v>
      </c>
      <c r="H815">
        <v>130</v>
      </c>
      <c r="I815" t="s">
        <v>349</v>
      </c>
      <c r="J815" t="s">
        <v>350</v>
      </c>
      <c r="K815" s="59">
        <v>5000</v>
      </c>
      <c r="L815" s="59">
        <v>5000</v>
      </c>
      <c r="M815" s="59">
        <v>0</v>
      </c>
      <c r="N815" s="59">
        <v>0</v>
      </c>
      <c r="O815" s="59">
        <v>0</v>
      </c>
      <c r="P815" s="59">
        <v>0</v>
      </c>
      <c r="Q815">
        <v>0</v>
      </c>
      <c r="R815">
        <v>0</v>
      </c>
    </row>
    <row r="816" spans="1:19">
      <c r="A816">
        <v>6608</v>
      </c>
      <c r="B816" t="s">
        <v>1564</v>
      </c>
      <c r="C816">
        <v>163</v>
      </c>
      <c r="D816" t="s">
        <v>851</v>
      </c>
      <c r="E816">
        <v>214</v>
      </c>
      <c r="F816" t="s">
        <v>1563</v>
      </c>
      <c r="G816" t="s">
        <v>1564</v>
      </c>
      <c r="H816">
        <v>130</v>
      </c>
      <c r="I816" t="s">
        <v>349</v>
      </c>
      <c r="J816" t="s">
        <v>350</v>
      </c>
      <c r="K816" s="59">
        <v>0</v>
      </c>
      <c r="L816" s="59">
        <v>0</v>
      </c>
      <c r="M816" s="59">
        <v>0</v>
      </c>
      <c r="N816" s="59">
        <v>0</v>
      </c>
      <c r="O816" s="59">
        <v>0</v>
      </c>
      <c r="P816" s="59">
        <v>0</v>
      </c>
      <c r="Q816">
        <v>0</v>
      </c>
      <c r="R816">
        <v>0</v>
      </c>
    </row>
    <row r="817" spans="1:19">
      <c r="A817">
        <v>6675</v>
      </c>
      <c r="B817" t="s">
        <v>2305</v>
      </c>
      <c r="C817">
        <v>163</v>
      </c>
      <c r="D817" t="s">
        <v>851</v>
      </c>
      <c r="E817">
        <v>451</v>
      </c>
      <c r="F817" t="s">
        <v>2306</v>
      </c>
      <c r="G817" t="s">
        <v>2305</v>
      </c>
      <c r="H817">
        <v>130</v>
      </c>
      <c r="I817" t="s">
        <v>349</v>
      </c>
      <c r="J817" t="s">
        <v>350</v>
      </c>
      <c r="K817" s="59">
        <v>3200</v>
      </c>
      <c r="L817" s="59">
        <v>3200</v>
      </c>
      <c r="M817" s="59">
        <v>0</v>
      </c>
      <c r="N817" s="59">
        <v>0</v>
      </c>
      <c r="O817" s="59">
        <v>0</v>
      </c>
      <c r="P817" s="59">
        <v>0</v>
      </c>
      <c r="Q817">
        <v>0</v>
      </c>
      <c r="R817">
        <v>0</v>
      </c>
    </row>
    <row r="818" spans="1:19">
      <c r="A818">
        <v>6722</v>
      </c>
      <c r="B818" t="s">
        <v>1292</v>
      </c>
      <c r="C818">
        <v>164</v>
      </c>
      <c r="D818" t="s">
        <v>846</v>
      </c>
      <c r="E818">
        <v>234</v>
      </c>
      <c r="F818" t="s">
        <v>1291</v>
      </c>
      <c r="G818" t="s">
        <v>1292</v>
      </c>
      <c r="H818">
        <v>130</v>
      </c>
      <c r="I818" t="s">
        <v>349</v>
      </c>
      <c r="J818" t="s">
        <v>350</v>
      </c>
      <c r="K818" s="59">
        <v>2000</v>
      </c>
      <c r="L818" s="59">
        <v>2000</v>
      </c>
      <c r="M818" s="59">
        <v>0</v>
      </c>
      <c r="N818" s="59">
        <v>0</v>
      </c>
      <c r="O818" s="59">
        <v>0</v>
      </c>
      <c r="P818" s="59">
        <v>0</v>
      </c>
      <c r="Q818">
        <v>0</v>
      </c>
      <c r="R818">
        <v>0</v>
      </c>
    </row>
    <row r="819" spans="1:19">
      <c r="A819">
        <v>6727</v>
      </c>
      <c r="B819" t="s">
        <v>2311</v>
      </c>
      <c r="C819">
        <v>6884</v>
      </c>
      <c r="D819" t="s">
        <v>947</v>
      </c>
      <c r="E819">
        <v>234</v>
      </c>
      <c r="F819" t="s">
        <v>1291</v>
      </c>
      <c r="G819" t="s">
        <v>1292</v>
      </c>
      <c r="H819">
        <v>130</v>
      </c>
      <c r="I819" t="s">
        <v>349</v>
      </c>
      <c r="J819" t="s">
        <v>350</v>
      </c>
      <c r="K819" s="59">
        <v>0</v>
      </c>
      <c r="L819" s="59">
        <v>0</v>
      </c>
      <c r="M819" s="59">
        <v>0</v>
      </c>
      <c r="N819" s="59">
        <v>0</v>
      </c>
      <c r="O819" s="59">
        <v>0</v>
      </c>
      <c r="P819" s="59">
        <v>0</v>
      </c>
      <c r="Q819">
        <v>0</v>
      </c>
      <c r="R819">
        <v>0</v>
      </c>
    </row>
    <row r="820" spans="1:19">
      <c r="A820">
        <v>7270</v>
      </c>
      <c r="B820" t="s">
        <v>2358</v>
      </c>
      <c r="C820">
        <v>336</v>
      </c>
      <c r="D820" t="s">
        <v>235</v>
      </c>
      <c r="E820">
        <v>455</v>
      </c>
      <c r="F820" t="s">
        <v>2359</v>
      </c>
      <c r="G820" t="s">
        <v>2360</v>
      </c>
      <c r="H820">
        <v>130</v>
      </c>
      <c r="I820" t="s">
        <v>349</v>
      </c>
      <c r="J820" t="s">
        <v>350</v>
      </c>
      <c r="K820" s="59">
        <v>0</v>
      </c>
      <c r="L820" s="59">
        <v>2500</v>
      </c>
      <c r="M820" s="59">
        <v>0</v>
      </c>
      <c r="N820" s="59">
        <v>0</v>
      </c>
      <c r="O820" s="59">
        <v>0</v>
      </c>
      <c r="P820" s="59">
        <v>0</v>
      </c>
      <c r="Q820">
        <v>0</v>
      </c>
      <c r="R820">
        <v>0</v>
      </c>
    </row>
    <row r="821" spans="1:19">
      <c r="A821">
        <v>8681</v>
      </c>
      <c r="B821" t="s">
        <v>2486</v>
      </c>
      <c r="C821">
        <v>15040</v>
      </c>
      <c r="D821" t="s">
        <v>856</v>
      </c>
      <c r="E821">
        <v>454</v>
      </c>
      <c r="F821" t="s">
        <v>1614</v>
      </c>
      <c r="G821" t="s">
        <v>1615</v>
      </c>
      <c r="H821">
        <v>130</v>
      </c>
      <c r="I821" t="s">
        <v>349</v>
      </c>
      <c r="J821" t="s">
        <v>350</v>
      </c>
      <c r="K821" s="59">
        <v>1600</v>
      </c>
      <c r="L821" s="59">
        <v>1600</v>
      </c>
      <c r="M821" s="59">
        <v>0</v>
      </c>
      <c r="N821" s="59">
        <v>0</v>
      </c>
      <c r="O821" s="59">
        <v>0</v>
      </c>
      <c r="P821" s="59">
        <v>0</v>
      </c>
      <c r="Q821">
        <v>0</v>
      </c>
      <c r="R821">
        <v>0</v>
      </c>
    </row>
    <row r="822" spans="1:19">
      <c r="A822">
        <v>8746</v>
      </c>
      <c r="B822" t="s">
        <v>2239</v>
      </c>
      <c r="C822">
        <v>7206</v>
      </c>
      <c r="D822" t="s">
        <v>905</v>
      </c>
      <c r="E822">
        <v>440</v>
      </c>
      <c r="F822" t="s">
        <v>2240</v>
      </c>
      <c r="G822" t="s">
        <v>2239</v>
      </c>
      <c r="H822">
        <v>130</v>
      </c>
      <c r="I822" t="s">
        <v>349</v>
      </c>
      <c r="J822" t="s">
        <v>350</v>
      </c>
      <c r="K822" s="59">
        <v>3300</v>
      </c>
      <c r="L822" s="59">
        <v>3300</v>
      </c>
      <c r="M822" s="59">
        <v>0</v>
      </c>
      <c r="N822" s="59">
        <v>0</v>
      </c>
      <c r="O822" s="59">
        <v>0</v>
      </c>
      <c r="P822" s="59">
        <v>0</v>
      </c>
      <c r="Q822">
        <v>0</v>
      </c>
      <c r="R822">
        <v>0</v>
      </c>
    </row>
    <row r="823" spans="1:19">
      <c r="A823">
        <v>9717</v>
      </c>
      <c r="B823" t="s">
        <v>1578</v>
      </c>
      <c r="C823">
        <v>99</v>
      </c>
      <c r="D823" t="s">
        <v>930</v>
      </c>
      <c r="E823">
        <v>221</v>
      </c>
      <c r="F823" t="s">
        <v>1577</v>
      </c>
      <c r="G823" t="s">
        <v>1578</v>
      </c>
      <c r="H823">
        <v>130</v>
      </c>
      <c r="I823" t="s">
        <v>349</v>
      </c>
      <c r="J823" t="s">
        <v>350</v>
      </c>
      <c r="K823" s="59">
        <v>0</v>
      </c>
      <c r="L823" s="59">
        <v>0</v>
      </c>
      <c r="M823" s="59">
        <v>0</v>
      </c>
      <c r="N823" s="59">
        <v>0</v>
      </c>
      <c r="O823" s="59">
        <v>0</v>
      </c>
      <c r="P823" s="59">
        <v>0</v>
      </c>
      <c r="Q823">
        <v>1000</v>
      </c>
      <c r="R823">
        <v>0</v>
      </c>
      <c r="S823" t="s">
        <v>2651</v>
      </c>
    </row>
    <row r="824" spans="1:19">
      <c r="A824">
        <v>2567</v>
      </c>
      <c r="B824" t="s">
        <v>1536</v>
      </c>
      <c r="C824">
        <v>255</v>
      </c>
      <c r="D824" t="s">
        <v>901</v>
      </c>
      <c r="E824">
        <v>432</v>
      </c>
      <c r="F824" t="s">
        <v>1537</v>
      </c>
      <c r="G824" t="s">
        <v>1538</v>
      </c>
      <c r="H824">
        <v>132</v>
      </c>
      <c r="I824" t="s">
        <v>351</v>
      </c>
      <c r="J824" t="s">
        <v>352</v>
      </c>
      <c r="K824" s="59">
        <v>1500</v>
      </c>
      <c r="L824" s="59">
        <v>1500</v>
      </c>
      <c r="M824" s="59">
        <v>0</v>
      </c>
      <c r="N824" s="59">
        <v>0</v>
      </c>
      <c r="O824" s="59">
        <v>0</v>
      </c>
      <c r="P824" s="59">
        <v>0</v>
      </c>
      <c r="Q824">
        <v>0</v>
      </c>
      <c r="R824">
        <v>0</v>
      </c>
    </row>
    <row r="825" spans="1:19">
      <c r="A825">
        <v>2597</v>
      </c>
      <c r="B825" t="s">
        <v>1566</v>
      </c>
      <c r="C825">
        <v>5361</v>
      </c>
      <c r="D825" t="s">
        <v>911</v>
      </c>
      <c r="E825">
        <v>214</v>
      </c>
      <c r="F825" t="s">
        <v>1563</v>
      </c>
      <c r="G825" t="s">
        <v>1564</v>
      </c>
      <c r="H825">
        <v>132</v>
      </c>
      <c r="I825" t="s">
        <v>351</v>
      </c>
      <c r="J825" t="s">
        <v>352</v>
      </c>
      <c r="K825" s="59">
        <v>0</v>
      </c>
      <c r="L825" s="59">
        <v>0</v>
      </c>
      <c r="M825" s="59">
        <v>0</v>
      </c>
      <c r="N825" s="59">
        <v>0</v>
      </c>
      <c r="O825" s="59">
        <v>0</v>
      </c>
      <c r="P825" s="59">
        <v>0</v>
      </c>
      <c r="Q825">
        <v>0</v>
      </c>
      <c r="R825">
        <v>0</v>
      </c>
    </row>
    <row r="826" spans="1:19">
      <c r="A826">
        <v>2608</v>
      </c>
      <c r="B826" t="s">
        <v>1570</v>
      </c>
      <c r="C826">
        <v>5361</v>
      </c>
      <c r="D826" t="s">
        <v>911</v>
      </c>
      <c r="E826">
        <v>214</v>
      </c>
      <c r="F826" t="s">
        <v>1563</v>
      </c>
      <c r="G826" t="s">
        <v>1564</v>
      </c>
      <c r="H826">
        <v>132</v>
      </c>
      <c r="I826" t="s">
        <v>351</v>
      </c>
      <c r="J826" t="s">
        <v>352</v>
      </c>
      <c r="K826" s="59">
        <v>0</v>
      </c>
      <c r="L826" s="59">
        <v>0</v>
      </c>
      <c r="M826" s="59">
        <v>0</v>
      </c>
      <c r="N826" s="59">
        <v>0</v>
      </c>
      <c r="O826" s="59">
        <v>0</v>
      </c>
      <c r="P826" s="59">
        <v>0</v>
      </c>
      <c r="Q826">
        <v>0</v>
      </c>
      <c r="R826">
        <v>0</v>
      </c>
    </row>
    <row r="827" spans="1:19">
      <c r="A827">
        <v>2626</v>
      </c>
      <c r="B827" t="s">
        <v>1582</v>
      </c>
      <c r="C827">
        <v>256</v>
      </c>
      <c r="D827" t="s">
        <v>695</v>
      </c>
      <c r="E827">
        <v>218</v>
      </c>
      <c r="F827" t="s">
        <v>1560</v>
      </c>
      <c r="G827" t="s">
        <v>1561</v>
      </c>
      <c r="H827">
        <v>132</v>
      </c>
      <c r="I827" t="s">
        <v>351</v>
      </c>
      <c r="J827" t="s">
        <v>352</v>
      </c>
      <c r="K827" s="59">
        <v>0</v>
      </c>
      <c r="L827" s="59">
        <v>0</v>
      </c>
      <c r="M827" s="59">
        <v>0</v>
      </c>
      <c r="N827" s="59">
        <v>0</v>
      </c>
      <c r="O827" s="59">
        <v>0</v>
      </c>
      <c r="P827" s="59">
        <v>0</v>
      </c>
      <c r="Q827">
        <v>0</v>
      </c>
      <c r="R827">
        <v>0</v>
      </c>
    </row>
    <row r="828" spans="1:19">
      <c r="A828">
        <v>2629</v>
      </c>
      <c r="B828" t="s">
        <v>1585</v>
      </c>
      <c r="C828">
        <v>256</v>
      </c>
      <c r="D828" t="s">
        <v>695</v>
      </c>
      <c r="E828">
        <v>214</v>
      </c>
      <c r="F828" t="s">
        <v>1563</v>
      </c>
      <c r="G828" t="s">
        <v>1564</v>
      </c>
      <c r="H828">
        <v>132</v>
      </c>
      <c r="I828" t="s">
        <v>351</v>
      </c>
      <c r="J828" t="s">
        <v>352</v>
      </c>
      <c r="K828" s="59">
        <v>0</v>
      </c>
      <c r="L828" s="59">
        <v>0</v>
      </c>
      <c r="M828" s="59">
        <v>0</v>
      </c>
      <c r="N828" s="59">
        <v>0</v>
      </c>
      <c r="O828" s="59">
        <v>0</v>
      </c>
      <c r="P828" s="59">
        <v>0</v>
      </c>
      <c r="Q828">
        <v>0</v>
      </c>
      <c r="R828">
        <v>0</v>
      </c>
      <c r="S828" t="s">
        <v>1586</v>
      </c>
    </row>
    <row r="829" spans="1:19">
      <c r="A829">
        <v>2669</v>
      </c>
      <c r="B829" t="s">
        <v>1584</v>
      </c>
      <c r="C829">
        <v>6018</v>
      </c>
      <c r="D829" t="s">
        <v>694</v>
      </c>
      <c r="E829">
        <v>216</v>
      </c>
      <c r="F829" t="s">
        <v>1543</v>
      </c>
      <c r="G829" t="s">
        <v>1544</v>
      </c>
      <c r="H829">
        <v>132</v>
      </c>
      <c r="I829" t="s">
        <v>351</v>
      </c>
      <c r="J829" t="s">
        <v>352</v>
      </c>
      <c r="K829" s="59">
        <v>0</v>
      </c>
      <c r="L829" s="59">
        <v>0</v>
      </c>
      <c r="M829" s="59">
        <v>0</v>
      </c>
      <c r="N829" s="59">
        <v>0</v>
      </c>
      <c r="O829" s="59">
        <v>0</v>
      </c>
      <c r="P829" s="59">
        <v>0</v>
      </c>
      <c r="Q829">
        <v>0</v>
      </c>
      <c r="R829">
        <v>0</v>
      </c>
    </row>
    <row r="830" spans="1:19">
      <c r="A830">
        <v>2670</v>
      </c>
      <c r="B830" t="s">
        <v>1602</v>
      </c>
      <c r="C830">
        <v>6018</v>
      </c>
      <c r="D830" t="s">
        <v>694</v>
      </c>
      <c r="E830">
        <v>214</v>
      </c>
      <c r="F830" t="s">
        <v>1563</v>
      </c>
      <c r="G830" t="s">
        <v>1564</v>
      </c>
      <c r="H830">
        <v>132</v>
      </c>
      <c r="I830" t="s">
        <v>351</v>
      </c>
      <c r="J830" t="s">
        <v>352</v>
      </c>
      <c r="K830" s="59">
        <v>0</v>
      </c>
      <c r="L830" s="59">
        <v>0</v>
      </c>
      <c r="M830" s="59">
        <v>0</v>
      </c>
      <c r="N830" s="59">
        <v>0</v>
      </c>
      <c r="O830" s="59">
        <v>0</v>
      </c>
      <c r="P830" s="59">
        <v>0</v>
      </c>
      <c r="Q830">
        <v>0</v>
      </c>
      <c r="R830">
        <v>0</v>
      </c>
    </row>
    <row r="831" spans="1:19">
      <c r="A831">
        <v>4376</v>
      </c>
      <c r="B831" t="s">
        <v>2071</v>
      </c>
      <c r="C831">
        <v>227</v>
      </c>
      <c r="D831" t="s">
        <v>752</v>
      </c>
      <c r="E831">
        <v>218</v>
      </c>
      <c r="F831" t="s">
        <v>1560</v>
      </c>
      <c r="G831" t="s">
        <v>1561</v>
      </c>
      <c r="H831">
        <v>132</v>
      </c>
      <c r="I831" t="s">
        <v>351</v>
      </c>
      <c r="J831" t="s">
        <v>352</v>
      </c>
      <c r="K831" s="59">
        <v>5000</v>
      </c>
      <c r="L831" s="59">
        <v>5000</v>
      </c>
      <c r="M831" s="59">
        <v>0</v>
      </c>
      <c r="N831" s="59">
        <v>0</v>
      </c>
      <c r="O831" s="59">
        <v>0</v>
      </c>
      <c r="P831" s="59">
        <v>0</v>
      </c>
      <c r="Q831">
        <v>0</v>
      </c>
      <c r="R831">
        <v>0</v>
      </c>
    </row>
    <row r="832" spans="1:19">
      <c r="A832">
        <v>4500</v>
      </c>
      <c r="B832" t="s">
        <v>2097</v>
      </c>
      <c r="C832">
        <v>75</v>
      </c>
      <c r="D832" t="s">
        <v>910</v>
      </c>
      <c r="E832">
        <v>217</v>
      </c>
      <c r="F832" t="s">
        <v>1547</v>
      </c>
      <c r="G832" t="s">
        <v>1548</v>
      </c>
      <c r="H832">
        <v>132</v>
      </c>
      <c r="I832" t="s">
        <v>351</v>
      </c>
      <c r="J832" t="s">
        <v>352</v>
      </c>
      <c r="K832" s="59">
        <v>1900</v>
      </c>
      <c r="L832" s="59">
        <v>1900</v>
      </c>
      <c r="M832" s="59">
        <v>0</v>
      </c>
      <c r="N832" s="59">
        <v>0</v>
      </c>
      <c r="O832" s="59">
        <v>0</v>
      </c>
      <c r="P832" s="59">
        <v>0</v>
      </c>
      <c r="Q832">
        <v>0</v>
      </c>
      <c r="R832">
        <v>0</v>
      </c>
    </row>
    <row r="833" spans="1:18">
      <c r="A833">
        <v>4507</v>
      </c>
      <c r="B833" t="s">
        <v>2101</v>
      </c>
      <c r="C833">
        <v>75</v>
      </c>
      <c r="D833" t="s">
        <v>910</v>
      </c>
      <c r="E833">
        <v>214</v>
      </c>
      <c r="F833" t="s">
        <v>1563</v>
      </c>
      <c r="G833" t="s">
        <v>1564</v>
      </c>
      <c r="H833">
        <v>132</v>
      </c>
      <c r="I833" t="s">
        <v>351</v>
      </c>
      <c r="J833" t="s">
        <v>352</v>
      </c>
      <c r="K833" s="59">
        <v>0</v>
      </c>
      <c r="L833" s="59">
        <v>0</v>
      </c>
      <c r="M833" s="59">
        <v>0</v>
      </c>
      <c r="N833" s="59">
        <v>0</v>
      </c>
      <c r="O833" s="59">
        <v>0</v>
      </c>
      <c r="P833" s="59">
        <v>0</v>
      </c>
      <c r="Q833">
        <v>0</v>
      </c>
      <c r="R833">
        <v>0</v>
      </c>
    </row>
    <row r="834" spans="1:18">
      <c r="A834">
        <v>6956</v>
      </c>
      <c r="B834" t="s">
        <v>2346</v>
      </c>
      <c r="C834">
        <v>18133</v>
      </c>
      <c r="D834" t="s">
        <v>745</v>
      </c>
      <c r="E834">
        <v>214</v>
      </c>
      <c r="F834" t="s">
        <v>1563</v>
      </c>
      <c r="G834" t="s">
        <v>1564</v>
      </c>
      <c r="H834">
        <v>132</v>
      </c>
      <c r="I834" t="s">
        <v>351</v>
      </c>
      <c r="J834" t="s">
        <v>352</v>
      </c>
      <c r="K834" s="59">
        <v>40000</v>
      </c>
      <c r="L834" s="59">
        <v>40000</v>
      </c>
      <c r="M834" s="59">
        <v>0</v>
      </c>
      <c r="N834" s="59">
        <v>0</v>
      </c>
      <c r="O834" s="59">
        <v>0</v>
      </c>
      <c r="P834" s="59">
        <v>0</v>
      </c>
      <c r="Q834">
        <v>0</v>
      </c>
      <c r="R834">
        <v>0</v>
      </c>
    </row>
    <row r="835" spans="1:18">
      <c r="A835">
        <v>6957</v>
      </c>
      <c r="B835" t="s">
        <v>2060</v>
      </c>
      <c r="C835">
        <v>18133</v>
      </c>
      <c r="D835" t="s">
        <v>745</v>
      </c>
      <c r="E835">
        <v>215</v>
      </c>
      <c r="F835" t="s">
        <v>1533</v>
      </c>
      <c r="G835" t="s">
        <v>1534</v>
      </c>
      <c r="H835">
        <v>132</v>
      </c>
      <c r="I835" t="s">
        <v>351</v>
      </c>
      <c r="J835" t="s">
        <v>352</v>
      </c>
      <c r="K835" s="59">
        <v>40000</v>
      </c>
      <c r="L835" s="59">
        <v>40000</v>
      </c>
      <c r="M835" s="59">
        <v>0</v>
      </c>
      <c r="N835" s="59">
        <v>0</v>
      </c>
      <c r="O835" s="59">
        <v>0</v>
      </c>
      <c r="P835" s="59">
        <v>0</v>
      </c>
      <c r="Q835">
        <v>0</v>
      </c>
      <c r="R835">
        <v>0</v>
      </c>
    </row>
    <row r="836" spans="1:18">
      <c r="A836">
        <v>6958</v>
      </c>
      <c r="B836" t="s">
        <v>2347</v>
      </c>
      <c r="C836">
        <v>18133</v>
      </c>
      <c r="D836" t="s">
        <v>745</v>
      </c>
      <c r="E836">
        <v>216</v>
      </c>
      <c r="F836" t="s">
        <v>1543</v>
      </c>
      <c r="G836" t="s">
        <v>1544</v>
      </c>
      <c r="H836">
        <v>132</v>
      </c>
      <c r="I836" t="s">
        <v>351</v>
      </c>
      <c r="J836" t="s">
        <v>352</v>
      </c>
      <c r="K836" s="59">
        <v>40000</v>
      </c>
      <c r="L836" s="59">
        <v>40000</v>
      </c>
      <c r="M836" s="59">
        <v>0</v>
      </c>
      <c r="N836" s="59">
        <v>0</v>
      </c>
      <c r="O836" s="59">
        <v>0</v>
      </c>
      <c r="P836" s="59">
        <v>0</v>
      </c>
      <c r="Q836">
        <v>0</v>
      </c>
      <c r="R836">
        <v>0</v>
      </c>
    </row>
    <row r="837" spans="1:18">
      <c r="A837">
        <v>6960</v>
      </c>
      <c r="B837" t="s">
        <v>2348</v>
      </c>
      <c r="C837">
        <v>18133</v>
      </c>
      <c r="D837" t="s">
        <v>745</v>
      </c>
      <c r="E837">
        <v>218</v>
      </c>
      <c r="F837" t="s">
        <v>1560</v>
      </c>
      <c r="G837" t="s">
        <v>1561</v>
      </c>
      <c r="H837">
        <v>132</v>
      </c>
      <c r="I837" t="s">
        <v>351</v>
      </c>
      <c r="J837" t="s">
        <v>352</v>
      </c>
      <c r="K837" s="59">
        <v>10000</v>
      </c>
      <c r="L837" s="59">
        <v>10000</v>
      </c>
      <c r="M837" s="59">
        <v>0</v>
      </c>
      <c r="N837" s="59">
        <v>0</v>
      </c>
      <c r="O837" s="59">
        <v>0</v>
      </c>
      <c r="P837" s="59">
        <v>0</v>
      </c>
      <c r="Q837">
        <v>0</v>
      </c>
      <c r="R837">
        <v>0</v>
      </c>
    </row>
    <row r="838" spans="1:18">
      <c r="A838">
        <v>6961</v>
      </c>
      <c r="B838" t="s">
        <v>2349</v>
      </c>
      <c r="C838">
        <v>18133</v>
      </c>
      <c r="D838" t="s">
        <v>745</v>
      </c>
      <c r="E838">
        <v>217</v>
      </c>
      <c r="F838" t="s">
        <v>1547</v>
      </c>
      <c r="G838" t="s">
        <v>1548</v>
      </c>
      <c r="H838">
        <v>132</v>
      </c>
      <c r="I838" t="s">
        <v>351</v>
      </c>
      <c r="J838" t="s">
        <v>352</v>
      </c>
      <c r="K838" s="59">
        <v>10000</v>
      </c>
      <c r="L838" s="59">
        <v>10000</v>
      </c>
      <c r="M838" s="59">
        <v>0</v>
      </c>
      <c r="N838" s="59">
        <v>0</v>
      </c>
      <c r="O838" s="59">
        <v>0</v>
      </c>
      <c r="P838" s="59">
        <v>0</v>
      </c>
      <c r="Q838">
        <v>0</v>
      </c>
      <c r="R838">
        <v>0</v>
      </c>
    </row>
    <row r="839" spans="1:18">
      <c r="A839">
        <v>2544</v>
      </c>
      <c r="B839" t="s">
        <v>1501</v>
      </c>
      <c r="C839">
        <v>255</v>
      </c>
      <c r="D839" t="s">
        <v>901</v>
      </c>
      <c r="E839">
        <v>239</v>
      </c>
      <c r="F839" t="s">
        <v>1225</v>
      </c>
      <c r="G839" t="s">
        <v>1226</v>
      </c>
      <c r="H839">
        <v>133</v>
      </c>
      <c r="I839" t="s">
        <v>319</v>
      </c>
      <c r="J839" t="s">
        <v>320</v>
      </c>
      <c r="K839" s="59">
        <v>1000</v>
      </c>
      <c r="L839" s="59">
        <v>1000</v>
      </c>
      <c r="M839" s="59">
        <v>0</v>
      </c>
      <c r="N839" s="59">
        <v>0</v>
      </c>
      <c r="O839" s="59">
        <v>0</v>
      </c>
      <c r="P839" s="59">
        <v>0</v>
      </c>
      <c r="Q839">
        <v>0</v>
      </c>
      <c r="R839">
        <v>0</v>
      </c>
    </row>
    <row r="840" spans="1:18">
      <c r="A840">
        <v>2591</v>
      </c>
      <c r="B840" t="s">
        <v>1562</v>
      </c>
      <c r="C840">
        <v>5361</v>
      </c>
      <c r="D840" t="s">
        <v>911</v>
      </c>
      <c r="E840">
        <v>214</v>
      </c>
      <c r="F840" t="s">
        <v>1563</v>
      </c>
      <c r="G840" t="s">
        <v>1564</v>
      </c>
      <c r="H840">
        <v>133</v>
      </c>
      <c r="I840" t="s">
        <v>319</v>
      </c>
      <c r="J840" t="s">
        <v>320</v>
      </c>
      <c r="K840" s="59">
        <v>0</v>
      </c>
      <c r="L840" s="59">
        <v>0</v>
      </c>
      <c r="M840" s="59">
        <v>0</v>
      </c>
      <c r="N840" s="59">
        <v>0</v>
      </c>
      <c r="O840" s="59">
        <v>0</v>
      </c>
      <c r="P840" s="59">
        <v>0</v>
      </c>
      <c r="Q840">
        <v>0</v>
      </c>
      <c r="R840">
        <v>0</v>
      </c>
    </row>
    <row r="841" spans="1:18">
      <c r="A841">
        <v>2593</v>
      </c>
      <c r="B841" t="s">
        <v>1565</v>
      </c>
      <c r="C841">
        <v>5361</v>
      </c>
      <c r="D841" t="s">
        <v>911</v>
      </c>
      <c r="E841">
        <v>214</v>
      </c>
      <c r="F841" t="s">
        <v>1563</v>
      </c>
      <c r="G841" t="s">
        <v>1564</v>
      </c>
      <c r="H841">
        <v>133</v>
      </c>
      <c r="I841" t="s">
        <v>319</v>
      </c>
      <c r="J841" t="s">
        <v>320</v>
      </c>
      <c r="K841" s="59">
        <v>200</v>
      </c>
      <c r="L841" s="59">
        <v>200</v>
      </c>
      <c r="M841" s="59">
        <v>0</v>
      </c>
      <c r="N841" s="59">
        <v>0</v>
      </c>
      <c r="O841" s="59">
        <v>0</v>
      </c>
      <c r="P841" s="59">
        <v>0</v>
      </c>
      <c r="Q841">
        <v>0</v>
      </c>
      <c r="R841">
        <v>0</v>
      </c>
    </row>
    <row r="842" spans="1:18">
      <c r="A842">
        <v>2600</v>
      </c>
      <c r="B842" t="s">
        <v>1567</v>
      </c>
      <c r="C842">
        <v>5361</v>
      </c>
      <c r="D842" t="s">
        <v>911</v>
      </c>
      <c r="E842">
        <v>214</v>
      </c>
      <c r="F842" t="s">
        <v>1563</v>
      </c>
      <c r="G842" t="s">
        <v>1564</v>
      </c>
      <c r="H842">
        <v>133</v>
      </c>
      <c r="I842" t="s">
        <v>319</v>
      </c>
      <c r="J842" t="s">
        <v>320</v>
      </c>
      <c r="K842" s="59">
        <v>400</v>
      </c>
      <c r="L842" s="59">
        <v>400</v>
      </c>
      <c r="M842" s="59">
        <v>0</v>
      </c>
      <c r="N842" s="59">
        <v>0</v>
      </c>
      <c r="O842" s="59">
        <v>0</v>
      </c>
      <c r="P842" s="59">
        <v>0</v>
      </c>
      <c r="Q842">
        <v>0</v>
      </c>
      <c r="R842">
        <v>0</v>
      </c>
    </row>
    <row r="843" spans="1:18">
      <c r="A843">
        <v>2610</v>
      </c>
      <c r="B843" t="s">
        <v>1571</v>
      </c>
      <c r="C843">
        <v>5361</v>
      </c>
      <c r="D843" t="s">
        <v>911</v>
      </c>
      <c r="E843">
        <v>214</v>
      </c>
      <c r="F843" t="s">
        <v>1563</v>
      </c>
      <c r="G843" t="s">
        <v>1564</v>
      </c>
      <c r="H843">
        <v>133</v>
      </c>
      <c r="I843" t="s">
        <v>319</v>
      </c>
      <c r="J843" t="s">
        <v>320</v>
      </c>
      <c r="K843" s="59">
        <v>0</v>
      </c>
      <c r="L843" s="59">
        <v>0</v>
      </c>
      <c r="M843" s="59">
        <v>0</v>
      </c>
      <c r="N843" s="59">
        <v>0</v>
      </c>
      <c r="O843" s="59">
        <v>0</v>
      </c>
      <c r="P843" s="59">
        <v>0</v>
      </c>
      <c r="Q843">
        <v>0</v>
      </c>
      <c r="R843">
        <v>0</v>
      </c>
    </row>
    <row r="844" spans="1:18">
      <c r="A844">
        <v>2612</v>
      </c>
      <c r="B844" t="s">
        <v>1572</v>
      </c>
      <c r="C844">
        <v>5361</v>
      </c>
      <c r="D844" t="s">
        <v>911</v>
      </c>
      <c r="E844">
        <v>214</v>
      </c>
      <c r="F844" t="s">
        <v>1563</v>
      </c>
      <c r="G844" t="s">
        <v>1564</v>
      </c>
      <c r="H844">
        <v>133</v>
      </c>
      <c r="I844" t="s">
        <v>319</v>
      </c>
      <c r="J844" t="s">
        <v>320</v>
      </c>
      <c r="K844" s="59">
        <v>0</v>
      </c>
      <c r="L844" s="59">
        <v>0</v>
      </c>
      <c r="M844" s="59">
        <v>0</v>
      </c>
      <c r="N844" s="59">
        <v>0</v>
      </c>
      <c r="O844" s="59">
        <v>0</v>
      </c>
      <c r="P844" s="59">
        <v>0</v>
      </c>
      <c r="Q844">
        <v>0</v>
      </c>
      <c r="R844">
        <v>0</v>
      </c>
    </row>
    <row r="845" spans="1:18">
      <c r="A845">
        <v>2636</v>
      </c>
      <c r="B845" t="s">
        <v>1501</v>
      </c>
      <c r="C845">
        <v>6015</v>
      </c>
      <c r="D845" t="s">
        <v>900</v>
      </c>
      <c r="E845">
        <v>239</v>
      </c>
      <c r="F845" t="s">
        <v>1225</v>
      </c>
      <c r="G845" t="s">
        <v>1226</v>
      </c>
      <c r="H845">
        <v>133</v>
      </c>
      <c r="I845" t="s">
        <v>319</v>
      </c>
      <c r="J845" t="s">
        <v>320</v>
      </c>
      <c r="K845" s="59">
        <v>0</v>
      </c>
      <c r="L845" s="59">
        <v>0</v>
      </c>
      <c r="M845" s="59">
        <v>0</v>
      </c>
      <c r="N845" s="59">
        <v>0</v>
      </c>
      <c r="O845" s="59">
        <v>0</v>
      </c>
      <c r="P845" s="59">
        <v>0</v>
      </c>
      <c r="Q845">
        <v>0</v>
      </c>
      <c r="R845">
        <v>0</v>
      </c>
    </row>
    <row r="846" spans="1:18">
      <c r="A846">
        <v>3514</v>
      </c>
      <c r="B846" t="s">
        <v>1840</v>
      </c>
      <c r="C846">
        <v>296</v>
      </c>
      <c r="D846" t="s">
        <v>925</v>
      </c>
      <c r="E846">
        <v>224</v>
      </c>
      <c r="F846" t="s">
        <v>1084</v>
      </c>
      <c r="G846" t="s">
        <v>1085</v>
      </c>
      <c r="H846">
        <v>133</v>
      </c>
      <c r="I846" t="s">
        <v>319</v>
      </c>
      <c r="J846" t="s">
        <v>320</v>
      </c>
      <c r="K846" s="59">
        <v>0</v>
      </c>
      <c r="L846" s="59">
        <v>0</v>
      </c>
      <c r="M846" s="59">
        <v>0</v>
      </c>
      <c r="N846" s="59">
        <v>0</v>
      </c>
      <c r="O846" s="59">
        <v>0</v>
      </c>
      <c r="P846" s="59">
        <v>0</v>
      </c>
      <c r="Q846">
        <v>0</v>
      </c>
      <c r="R846">
        <v>0</v>
      </c>
    </row>
    <row r="847" spans="1:18">
      <c r="A847">
        <v>3541</v>
      </c>
      <c r="B847" t="s">
        <v>1855</v>
      </c>
      <c r="C847">
        <v>39</v>
      </c>
      <c r="D847" t="s">
        <v>899</v>
      </c>
      <c r="E847">
        <v>214</v>
      </c>
      <c r="F847" t="s">
        <v>1563</v>
      </c>
      <c r="G847" t="s">
        <v>1564</v>
      </c>
      <c r="H847">
        <v>133</v>
      </c>
      <c r="I847" t="s">
        <v>319</v>
      </c>
      <c r="J847" t="s">
        <v>320</v>
      </c>
      <c r="K847" s="59">
        <v>400</v>
      </c>
      <c r="L847" s="59">
        <v>400</v>
      </c>
      <c r="M847" s="59">
        <v>0</v>
      </c>
      <c r="N847" s="59">
        <v>0</v>
      </c>
      <c r="O847" s="59">
        <v>0</v>
      </c>
      <c r="P847" s="59">
        <v>0</v>
      </c>
      <c r="Q847">
        <v>0</v>
      </c>
      <c r="R847">
        <v>0</v>
      </c>
    </row>
    <row r="848" spans="1:18">
      <c r="A848">
        <v>3542</v>
      </c>
      <c r="B848" t="s">
        <v>1856</v>
      </c>
      <c r="C848">
        <v>39</v>
      </c>
      <c r="D848" t="s">
        <v>899</v>
      </c>
      <c r="E848">
        <v>433</v>
      </c>
      <c r="F848" t="s">
        <v>1857</v>
      </c>
      <c r="G848" t="s">
        <v>1858</v>
      </c>
      <c r="H848">
        <v>133</v>
      </c>
      <c r="I848" t="s">
        <v>319</v>
      </c>
      <c r="J848" t="s">
        <v>320</v>
      </c>
      <c r="K848" s="59">
        <v>500</v>
      </c>
      <c r="L848" s="59">
        <v>500</v>
      </c>
      <c r="M848" s="59">
        <v>0</v>
      </c>
      <c r="N848" s="59">
        <v>0</v>
      </c>
      <c r="O848" s="59">
        <v>0</v>
      </c>
      <c r="P848" s="59">
        <v>0</v>
      </c>
      <c r="Q848">
        <v>0</v>
      </c>
      <c r="R848">
        <v>0</v>
      </c>
    </row>
    <row r="849" spans="1:19">
      <c r="A849">
        <v>3629</v>
      </c>
      <c r="B849" t="s">
        <v>1901</v>
      </c>
      <c r="C849">
        <v>7206</v>
      </c>
      <c r="D849" t="s">
        <v>905</v>
      </c>
      <c r="E849">
        <v>219</v>
      </c>
      <c r="F849" t="s">
        <v>1892</v>
      </c>
      <c r="G849" t="s">
        <v>1893</v>
      </c>
      <c r="H849">
        <v>133</v>
      </c>
      <c r="I849" t="s">
        <v>319</v>
      </c>
      <c r="J849" t="s">
        <v>320</v>
      </c>
      <c r="K849" s="59">
        <v>4000</v>
      </c>
      <c r="L849" s="59">
        <v>4000</v>
      </c>
      <c r="M849" s="59">
        <v>0</v>
      </c>
      <c r="N849" s="59">
        <v>0</v>
      </c>
      <c r="O849" s="59">
        <v>0</v>
      </c>
      <c r="P849" s="59">
        <v>0</v>
      </c>
      <c r="Q849">
        <v>0</v>
      </c>
      <c r="R849">
        <v>0</v>
      </c>
      <c r="S849" t="s">
        <v>1902</v>
      </c>
    </row>
    <row r="850" spans="1:19">
      <c r="A850">
        <v>4499</v>
      </c>
      <c r="B850" t="s">
        <v>2096</v>
      </c>
      <c r="C850">
        <v>75</v>
      </c>
      <c r="D850" t="s">
        <v>910</v>
      </c>
      <c r="E850">
        <v>219</v>
      </c>
      <c r="F850" t="s">
        <v>1892</v>
      </c>
      <c r="G850" t="s">
        <v>1893</v>
      </c>
      <c r="H850">
        <v>133</v>
      </c>
      <c r="I850" t="s">
        <v>319</v>
      </c>
      <c r="J850" t="s">
        <v>320</v>
      </c>
      <c r="K850" s="59">
        <v>0</v>
      </c>
      <c r="L850" s="59">
        <v>0</v>
      </c>
      <c r="M850" s="59">
        <v>0</v>
      </c>
      <c r="N850" s="59">
        <v>0</v>
      </c>
      <c r="O850" s="59">
        <v>0</v>
      </c>
      <c r="P850" s="59">
        <v>0</v>
      </c>
      <c r="Q850">
        <v>0</v>
      </c>
      <c r="R850">
        <v>0</v>
      </c>
    </row>
    <row r="851" spans="1:19">
      <c r="A851">
        <v>4948</v>
      </c>
      <c r="B851" t="s">
        <v>1051</v>
      </c>
      <c r="C851">
        <v>14884</v>
      </c>
      <c r="D851" t="s">
        <v>880</v>
      </c>
      <c r="E851">
        <v>222</v>
      </c>
      <c r="F851" t="s">
        <v>1050</v>
      </c>
      <c r="G851" t="s">
        <v>1051</v>
      </c>
      <c r="H851">
        <v>133</v>
      </c>
      <c r="I851" t="s">
        <v>319</v>
      </c>
      <c r="J851" t="s">
        <v>320</v>
      </c>
      <c r="K851" s="59">
        <v>0</v>
      </c>
      <c r="L851" s="59">
        <v>0</v>
      </c>
      <c r="M851" s="59">
        <v>0</v>
      </c>
      <c r="N851" s="59">
        <v>0</v>
      </c>
      <c r="O851" s="59">
        <v>0</v>
      </c>
      <c r="P851" s="59">
        <v>0</v>
      </c>
      <c r="Q851">
        <v>0</v>
      </c>
      <c r="R851">
        <v>0</v>
      </c>
      <c r="S851" t="s">
        <v>2150</v>
      </c>
    </row>
    <row r="852" spans="1:19">
      <c r="A852">
        <v>5335</v>
      </c>
      <c r="B852" t="s">
        <v>1611</v>
      </c>
      <c r="C852">
        <v>255</v>
      </c>
      <c r="D852" t="s">
        <v>901</v>
      </c>
      <c r="E852">
        <v>424</v>
      </c>
      <c r="F852" t="s">
        <v>1610</v>
      </c>
      <c r="G852" t="s">
        <v>1611</v>
      </c>
      <c r="H852">
        <v>133</v>
      </c>
      <c r="I852" t="s">
        <v>319</v>
      </c>
      <c r="J852" t="s">
        <v>320</v>
      </c>
      <c r="K852" s="59">
        <v>1000</v>
      </c>
      <c r="L852" s="59">
        <v>1000</v>
      </c>
      <c r="M852" s="59">
        <v>0</v>
      </c>
      <c r="N852" s="59">
        <v>0</v>
      </c>
      <c r="O852" s="59">
        <v>0</v>
      </c>
      <c r="P852" s="59">
        <v>0</v>
      </c>
      <c r="Q852">
        <v>0</v>
      </c>
      <c r="R852">
        <v>0</v>
      </c>
    </row>
    <row r="853" spans="1:19">
      <c r="A853">
        <v>5804</v>
      </c>
      <c r="B853" t="s">
        <v>1548</v>
      </c>
      <c r="C853">
        <v>5361</v>
      </c>
      <c r="D853" t="s">
        <v>911</v>
      </c>
      <c r="E853">
        <v>217</v>
      </c>
      <c r="F853" t="s">
        <v>1547</v>
      </c>
      <c r="G853" t="s">
        <v>1548</v>
      </c>
      <c r="H853">
        <v>133</v>
      </c>
      <c r="I853" t="s">
        <v>319</v>
      </c>
      <c r="J853" t="s">
        <v>320</v>
      </c>
      <c r="K853" s="59">
        <v>500</v>
      </c>
      <c r="L853" s="59">
        <v>500</v>
      </c>
      <c r="M853" s="59">
        <v>0</v>
      </c>
      <c r="N853" s="59">
        <v>0</v>
      </c>
      <c r="O853" s="59">
        <v>0</v>
      </c>
      <c r="P853" s="59">
        <v>0</v>
      </c>
      <c r="Q853">
        <v>0</v>
      </c>
      <c r="R853">
        <v>0</v>
      </c>
    </row>
    <row r="854" spans="1:19">
      <c r="A854">
        <v>8759</v>
      </c>
      <c r="B854" t="s">
        <v>2497</v>
      </c>
      <c r="C854">
        <v>201</v>
      </c>
      <c r="D854" t="s">
        <v>906</v>
      </c>
      <c r="E854">
        <v>229</v>
      </c>
      <c r="F854" t="s">
        <v>1874</v>
      </c>
      <c r="G854" t="s">
        <v>1875</v>
      </c>
      <c r="H854">
        <v>133</v>
      </c>
      <c r="I854" t="s">
        <v>319</v>
      </c>
      <c r="J854" t="s">
        <v>320</v>
      </c>
      <c r="K854" s="59">
        <v>1000</v>
      </c>
      <c r="L854" s="59">
        <v>1000</v>
      </c>
      <c r="M854" s="59">
        <v>0</v>
      </c>
      <c r="N854" s="59">
        <v>0</v>
      </c>
      <c r="O854" s="59">
        <v>0</v>
      </c>
      <c r="P854" s="59">
        <v>0</v>
      </c>
      <c r="Q854">
        <v>0</v>
      </c>
      <c r="R854">
        <v>0</v>
      </c>
      <c r="S854" t="s">
        <v>2498</v>
      </c>
    </row>
    <row r="855" spans="1:19">
      <c r="A855">
        <v>3560</v>
      </c>
      <c r="B855" t="s">
        <v>1862</v>
      </c>
      <c r="C855">
        <v>201</v>
      </c>
      <c r="D855" t="s">
        <v>906</v>
      </c>
      <c r="E855">
        <v>237</v>
      </c>
      <c r="F855" t="s">
        <v>1863</v>
      </c>
      <c r="G855" t="s">
        <v>1864</v>
      </c>
      <c r="H855">
        <v>134</v>
      </c>
      <c r="I855" t="s">
        <v>380</v>
      </c>
      <c r="J855" t="s">
        <v>381</v>
      </c>
      <c r="K855" s="59">
        <v>5000</v>
      </c>
      <c r="L855" s="59">
        <v>5000</v>
      </c>
      <c r="M855" s="59">
        <v>0</v>
      </c>
      <c r="N855" s="59">
        <v>0</v>
      </c>
      <c r="O855" s="59">
        <v>0</v>
      </c>
      <c r="P855" s="59">
        <v>0</v>
      </c>
      <c r="Q855">
        <v>0</v>
      </c>
      <c r="R855">
        <v>0</v>
      </c>
    </row>
    <row r="856" spans="1:19">
      <c r="A856">
        <v>3571</v>
      </c>
      <c r="B856" t="s">
        <v>1558</v>
      </c>
      <c r="C856">
        <v>201</v>
      </c>
      <c r="D856" t="s">
        <v>906</v>
      </c>
      <c r="E856">
        <v>217</v>
      </c>
      <c r="F856" t="s">
        <v>1547</v>
      </c>
      <c r="G856" t="s">
        <v>1548</v>
      </c>
      <c r="H856">
        <v>134</v>
      </c>
      <c r="I856" t="s">
        <v>380</v>
      </c>
      <c r="J856" t="s">
        <v>381</v>
      </c>
      <c r="K856" s="59">
        <v>1000</v>
      </c>
      <c r="L856" s="59">
        <v>1000</v>
      </c>
      <c r="M856" s="59">
        <v>0</v>
      </c>
      <c r="N856" s="59">
        <v>0</v>
      </c>
      <c r="O856" s="59">
        <v>0</v>
      </c>
      <c r="P856" s="59">
        <v>0</v>
      </c>
      <c r="Q856">
        <v>0</v>
      </c>
      <c r="R856">
        <v>0</v>
      </c>
    </row>
    <row r="857" spans="1:19">
      <c r="A857">
        <v>3579</v>
      </c>
      <c r="B857" t="s">
        <v>1873</v>
      </c>
      <c r="C857">
        <v>201</v>
      </c>
      <c r="D857" t="s">
        <v>906</v>
      </c>
      <c r="E857">
        <v>229</v>
      </c>
      <c r="F857" t="s">
        <v>1874</v>
      </c>
      <c r="G857" t="s">
        <v>1875</v>
      </c>
      <c r="H857">
        <v>134</v>
      </c>
      <c r="I857" t="s">
        <v>380</v>
      </c>
      <c r="J857" t="s">
        <v>381</v>
      </c>
      <c r="K857" s="59">
        <v>5000</v>
      </c>
      <c r="L857" s="59">
        <v>5000</v>
      </c>
      <c r="M857" s="59">
        <v>0</v>
      </c>
      <c r="N857" s="59">
        <v>0</v>
      </c>
      <c r="O857" s="59">
        <v>0</v>
      </c>
      <c r="P857" s="59">
        <v>0</v>
      </c>
      <c r="Q857">
        <v>0</v>
      </c>
      <c r="R857">
        <v>0</v>
      </c>
      <c r="S857" t="s">
        <v>1876</v>
      </c>
    </row>
    <row r="858" spans="1:19">
      <c r="A858">
        <v>5564</v>
      </c>
      <c r="B858" t="s">
        <v>2202</v>
      </c>
      <c r="C858">
        <v>201</v>
      </c>
      <c r="D858" t="s">
        <v>906</v>
      </c>
      <c r="E858">
        <v>439</v>
      </c>
      <c r="F858" t="s">
        <v>2203</v>
      </c>
      <c r="G858" t="s">
        <v>2202</v>
      </c>
      <c r="H858">
        <v>134</v>
      </c>
      <c r="I858" t="s">
        <v>380</v>
      </c>
      <c r="J858" t="s">
        <v>381</v>
      </c>
      <c r="K858" s="59">
        <v>700</v>
      </c>
      <c r="L858" s="59">
        <v>700</v>
      </c>
      <c r="M858" s="59">
        <v>0</v>
      </c>
      <c r="N858" s="59">
        <v>0</v>
      </c>
      <c r="O858" s="59">
        <v>0</v>
      </c>
      <c r="P858" s="59">
        <v>0</v>
      </c>
      <c r="Q858">
        <v>0</v>
      </c>
      <c r="R858">
        <v>0</v>
      </c>
    </row>
    <row r="859" spans="1:19">
      <c r="A859">
        <v>2210</v>
      </c>
      <c r="B859" t="s">
        <v>1243</v>
      </c>
      <c r="C859">
        <v>210</v>
      </c>
      <c r="D859" t="s">
        <v>929</v>
      </c>
      <c r="E859">
        <v>408</v>
      </c>
      <c r="F859" t="s">
        <v>1244</v>
      </c>
      <c r="G859" t="s">
        <v>1245</v>
      </c>
      <c r="H859">
        <v>135</v>
      </c>
      <c r="I859" t="s">
        <v>340</v>
      </c>
      <c r="J859" t="s">
        <v>341</v>
      </c>
      <c r="K859" s="59">
        <v>500000</v>
      </c>
      <c r="L859" s="59">
        <v>500000</v>
      </c>
      <c r="M859" s="59">
        <v>0</v>
      </c>
      <c r="N859" s="59">
        <v>0</v>
      </c>
      <c r="O859" s="59">
        <v>0</v>
      </c>
      <c r="P859" s="59">
        <v>0</v>
      </c>
      <c r="Q859">
        <v>0</v>
      </c>
      <c r="R859">
        <v>0</v>
      </c>
    </row>
    <row r="860" spans="1:19">
      <c r="A860">
        <v>2038</v>
      </c>
      <c r="B860" t="s">
        <v>1046</v>
      </c>
      <c r="C860">
        <v>210</v>
      </c>
      <c r="D860" t="s">
        <v>929</v>
      </c>
      <c r="E860">
        <v>213</v>
      </c>
      <c r="F860" t="s">
        <v>1047</v>
      </c>
      <c r="G860" t="s">
        <v>1048</v>
      </c>
      <c r="H860">
        <v>136</v>
      </c>
      <c r="I860" t="s">
        <v>521</v>
      </c>
      <c r="J860" t="s">
        <v>263</v>
      </c>
      <c r="K860" s="59">
        <v>1800000</v>
      </c>
      <c r="L860" s="59">
        <v>1800000</v>
      </c>
      <c r="M860" s="59">
        <v>0</v>
      </c>
      <c r="N860" s="59">
        <v>0</v>
      </c>
      <c r="O860" s="59">
        <v>0</v>
      </c>
      <c r="P860" s="59">
        <v>0</v>
      </c>
      <c r="Q860">
        <v>0</v>
      </c>
      <c r="R860">
        <v>0</v>
      </c>
    </row>
    <row r="861" spans="1:19">
      <c r="A861">
        <v>2224</v>
      </c>
      <c r="B861" t="s">
        <v>1278</v>
      </c>
      <c r="C861">
        <v>210</v>
      </c>
      <c r="D861" t="s">
        <v>929</v>
      </c>
      <c r="E861">
        <v>213</v>
      </c>
      <c r="F861" t="s">
        <v>1047</v>
      </c>
      <c r="G861" t="s">
        <v>1048</v>
      </c>
      <c r="H861">
        <v>136</v>
      </c>
      <c r="I861" t="s">
        <v>521</v>
      </c>
      <c r="J861" t="s">
        <v>263</v>
      </c>
      <c r="K861" s="59">
        <v>5000</v>
      </c>
      <c r="L861" s="59">
        <v>5000</v>
      </c>
      <c r="M861" s="59">
        <v>0</v>
      </c>
      <c r="N861" s="59">
        <v>0</v>
      </c>
      <c r="O861" s="59">
        <v>0</v>
      </c>
      <c r="P861" s="59">
        <v>0</v>
      </c>
      <c r="Q861">
        <v>0</v>
      </c>
      <c r="R861">
        <v>0</v>
      </c>
    </row>
    <row r="862" spans="1:19">
      <c r="A862">
        <v>2035</v>
      </c>
      <c r="B862" t="s">
        <v>1039</v>
      </c>
      <c r="C862">
        <v>210</v>
      </c>
      <c r="D862" t="s">
        <v>929</v>
      </c>
      <c r="E862">
        <v>209</v>
      </c>
      <c r="F862" t="s">
        <v>1040</v>
      </c>
      <c r="G862" t="s">
        <v>1041</v>
      </c>
      <c r="H862">
        <v>137</v>
      </c>
      <c r="I862" t="s">
        <v>259</v>
      </c>
      <c r="J862" t="s">
        <v>260</v>
      </c>
      <c r="K862" s="59">
        <v>1600000</v>
      </c>
      <c r="L862" s="59">
        <v>1600000</v>
      </c>
      <c r="M862" s="59">
        <v>0</v>
      </c>
      <c r="N862" s="59">
        <v>0</v>
      </c>
      <c r="O862" s="59">
        <v>0</v>
      </c>
      <c r="P862" s="59">
        <v>0</v>
      </c>
      <c r="Q862">
        <v>0</v>
      </c>
      <c r="R862">
        <v>0</v>
      </c>
    </row>
    <row r="863" spans="1:19">
      <c r="A863">
        <v>2036</v>
      </c>
      <c r="B863" t="s">
        <v>1042</v>
      </c>
      <c r="C863">
        <v>210</v>
      </c>
      <c r="D863" t="s">
        <v>929</v>
      </c>
      <c r="E863">
        <v>211</v>
      </c>
      <c r="F863" t="s">
        <v>1043</v>
      </c>
      <c r="G863" t="s">
        <v>1044</v>
      </c>
      <c r="H863">
        <v>138</v>
      </c>
      <c r="I863" t="s">
        <v>262</v>
      </c>
      <c r="J863" t="s">
        <v>261</v>
      </c>
      <c r="K863" s="59">
        <v>260000</v>
      </c>
      <c r="L863" s="59">
        <v>260000</v>
      </c>
      <c r="M863" s="59">
        <v>260000</v>
      </c>
      <c r="N863" s="59">
        <v>0</v>
      </c>
      <c r="O863" s="59">
        <v>0</v>
      </c>
      <c r="P863" s="59">
        <v>0</v>
      </c>
      <c r="Q863">
        <v>0</v>
      </c>
      <c r="R863">
        <v>0</v>
      </c>
      <c r="S863" t="s">
        <v>1045</v>
      </c>
    </row>
    <row r="864" spans="1:19">
      <c r="A864">
        <v>9637</v>
      </c>
      <c r="B864" t="s">
        <v>261</v>
      </c>
      <c r="C864">
        <v>210</v>
      </c>
      <c r="D864" t="s">
        <v>929</v>
      </c>
      <c r="E864">
        <v>211</v>
      </c>
      <c r="F864" t="s">
        <v>1043</v>
      </c>
      <c r="G864" t="s">
        <v>1044</v>
      </c>
      <c r="H864">
        <v>138</v>
      </c>
      <c r="I864" t="s">
        <v>262</v>
      </c>
      <c r="J864" t="s">
        <v>261</v>
      </c>
      <c r="K864" s="59">
        <v>240000</v>
      </c>
      <c r="L864" s="59">
        <v>240000</v>
      </c>
      <c r="M864" s="59">
        <v>0</v>
      </c>
      <c r="N864" s="59">
        <v>0</v>
      </c>
      <c r="O864" s="59">
        <v>0</v>
      </c>
      <c r="P864" s="59">
        <v>0</v>
      </c>
      <c r="Q864">
        <v>0</v>
      </c>
      <c r="R864">
        <v>0</v>
      </c>
    </row>
    <row r="865" spans="1:18">
      <c r="A865">
        <v>4127</v>
      </c>
      <c r="B865" t="s">
        <v>2025</v>
      </c>
      <c r="C865">
        <v>12458</v>
      </c>
      <c r="D865" t="s">
        <v>747</v>
      </c>
      <c r="E865">
        <v>401</v>
      </c>
      <c r="F865" t="s">
        <v>2026</v>
      </c>
      <c r="G865" t="s">
        <v>2027</v>
      </c>
      <c r="H865">
        <v>139</v>
      </c>
      <c r="I865" t="s">
        <v>386</v>
      </c>
      <c r="J865" t="s">
        <v>387</v>
      </c>
      <c r="K865" s="59">
        <v>20000</v>
      </c>
      <c r="L865" s="59">
        <v>20000</v>
      </c>
      <c r="M865" s="59">
        <v>0</v>
      </c>
      <c r="N865" s="59">
        <v>0</v>
      </c>
      <c r="O865" s="59">
        <v>0</v>
      </c>
      <c r="P865" s="59">
        <v>0</v>
      </c>
      <c r="Q865">
        <v>0</v>
      </c>
      <c r="R865">
        <v>0</v>
      </c>
    </row>
    <row r="866" spans="1:18">
      <c r="A866">
        <v>4276</v>
      </c>
      <c r="B866" t="s">
        <v>2025</v>
      </c>
      <c r="C866">
        <v>229</v>
      </c>
      <c r="D866" t="s">
        <v>738</v>
      </c>
      <c r="E866">
        <v>401</v>
      </c>
      <c r="F866" t="s">
        <v>2026</v>
      </c>
      <c r="G866" t="s">
        <v>2027</v>
      </c>
      <c r="H866">
        <v>139</v>
      </c>
      <c r="I866" t="s">
        <v>386</v>
      </c>
      <c r="J866" t="s">
        <v>387</v>
      </c>
      <c r="K866" s="59">
        <v>14400</v>
      </c>
      <c r="L866" s="59">
        <v>20000</v>
      </c>
      <c r="M866" s="59">
        <v>0</v>
      </c>
      <c r="N866" s="59">
        <v>0</v>
      </c>
      <c r="O866" s="59">
        <v>0</v>
      </c>
      <c r="P866" s="59">
        <v>0</v>
      </c>
      <c r="Q866">
        <v>0</v>
      </c>
      <c r="R866">
        <v>0</v>
      </c>
    </row>
    <row r="867" spans="1:18">
      <c r="A867">
        <v>4286</v>
      </c>
      <c r="B867" t="s">
        <v>2025</v>
      </c>
      <c r="C867">
        <v>216</v>
      </c>
      <c r="D867" t="s">
        <v>731</v>
      </c>
      <c r="E867">
        <v>401</v>
      </c>
      <c r="F867" t="s">
        <v>2026</v>
      </c>
      <c r="G867" t="s">
        <v>2027</v>
      </c>
      <c r="H867">
        <v>139</v>
      </c>
      <c r="I867" t="s">
        <v>386</v>
      </c>
      <c r="J867" t="s">
        <v>387</v>
      </c>
      <c r="K867" s="59">
        <v>7200</v>
      </c>
      <c r="L867" s="59">
        <v>10000</v>
      </c>
      <c r="M867" s="59">
        <v>0</v>
      </c>
      <c r="N867" s="59">
        <v>0</v>
      </c>
      <c r="O867" s="59">
        <v>0</v>
      </c>
      <c r="P867" s="59">
        <v>0</v>
      </c>
      <c r="Q867">
        <v>0</v>
      </c>
      <c r="R867">
        <v>0</v>
      </c>
    </row>
    <row r="868" spans="1:18">
      <c r="A868">
        <v>4290</v>
      </c>
      <c r="B868" t="s">
        <v>2057</v>
      </c>
      <c r="C868">
        <v>12459</v>
      </c>
      <c r="D868" t="s">
        <v>746</v>
      </c>
      <c r="E868">
        <v>401</v>
      </c>
      <c r="F868" t="s">
        <v>2026</v>
      </c>
      <c r="G868" t="s">
        <v>2027</v>
      </c>
      <c r="H868">
        <v>139</v>
      </c>
      <c r="I868" t="s">
        <v>386</v>
      </c>
      <c r="J868" t="s">
        <v>387</v>
      </c>
      <c r="K868" s="59">
        <v>50000</v>
      </c>
      <c r="L868" s="59">
        <v>50000</v>
      </c>
      <c r="M868" s="59">
        <v>0</v>
      </c>
      <c r="N868" s="59">
        <v>0</v>
      </c>
      <c r="O868" s="59">
        <v>0</v>
      </c>
      <c r="P868" s="59">
        <v>0</v>
      </c>
      <c r="Q868">
        <v>0</v>
      </c>
      <c r="R868">
        <v>0</v>
      </c>
    </row>
    <row r="869" spans="1:18">
      <c r="A869">
        <v>4310</v>
      </c>
      <c r="B869" t="s">
        <v>2058</v>
      </c>
      <c r="C869">
        <v>221</v>
      </c>
      <c r="D869" t="s">
        <v>733</v>
      </c>
      <c r="E869">
        <v>401</v>
      </c>
      <c r="F869" t="s">
        <v>2026</v>
      </c>
      <c r="G869" t="s">
        <v>2027</v>
      </c>
      <c r="H869">
        <v>139</v>
      </c>
      <c r="I869" t="s">
        <v>386</v>
      </c>
      <c r="J869" t="s">
        <v>387</v>
      </c>
      <c r="K869" s="59">
        <v>7200</v>
      </c>
      <c r="L869" s="59">
        <v>10000</v>
      </c>
      <c r="M869" s="59">
        <v>0</v>
      </c>
      <c r="N869" s="59">
        <v>0</v>
      </c>
      <c r="O869" s="59">
        <v>0</v>
      </c>
      <c r="P869" s="59">
        <v>0</v>
      </c>
      <c r="Q869">
        <v>0</v>
      </c>
      <c r="R869">
        <v>0</v>
      </c>
    </row>
    <row r="870" spans="1:18">
      <c r="A870">
        <v>4338</v>
      </c>
      <c r="B870" t="s">
        <v>2025</v>
      </c>
      <c r="C870">
        <v>226</v>
      </c>
      <c r="D870" t="s">
        <v>751</v>
      </c>
      <c r="E870">
        <v>401</v>
      </c>
      <c r="F870" t="s">
        <v>2026</v>
      </c>
      <c r="G870" t="s">
        <v>2027</v>
      </c>
      <c r="H870">
        <v>139</v>
      </c>
      <c r="I870" t="s">
        <v>386</v>
      </c>
      <c r="J870" t="s">
        <v>387</v>
      </c>
      <c r="K870" s="59">
        <v>50000</v>
      </c>
      <c r="L870" s="59">
        <v>50000</v>
      </c>
      <c r="M870" s="59">
        <v>0</v>
      </c>
      <c r="N870" s="59">
        <v>0</v>
      </c>
      <c r="O870" s="59">
        <v>0</v>
      </c>
      <c r="P870" s="59">
        <v>0</v>
      </c>
      <c r="Q870">
        <v>0</v>
      </c>
      <c r="R870">
        <v>0</v>
      </c>
    </row>
    <row r="871" spans="1:18">
      <c r="A871">
        <v>4343</v>
      </c>
      <c r="B871" t="s">
        <v>2058</v>
      </c>
      <c r="C871">
        <v>227</v>
      </c>
      <c r="D871" t="s">
        <v>752</v>
      </c>
      <c r="E871">
        <v>401</v>
      </c>
      <c r="F871" t="s">
        <v>2026</v>
      </c>
      <c r="G871" t="s">
        <v>2027</v>
      </c>
      <c r="H871">
        <v>139</v>
      </c>
      <c r="I871" t="s">
        <v>386</v>
      </c>
      <c r="J871" t="s">
        <v>387</v>
      </c>
      <c r="K871" s="59">
        <v>18000</v>
      </c>
      <c r="L871" s="59">
        <v>20000</v>
      </c>
      <c r="M871" s="59">
        <v>0</v>
      </c>
      <c r="N871" s="59">
        <v>0</v>
      </c>
      <c r="O871" s="59">
        <v>0</v>
      </c>
      <c r="P871" s="59">
        <v>0</v>
      </c>
      <c r="Q871">
        <v>0</v>
      </c>
      <c r="R871">
        <v>0</v>
      </c>
    </row>
    <row r="872" spans="1:18">
      <c r="A872">
        <v>4350</v>
      </c>
      <c r="B872" t="s">
        <v>2025</v>
      </c>
      <c r="C872">
        <v>228</v>
      </c>
      <c r="D872" t="s">
        <v>737</v>
      </c>
      <c r="E872">
        <v>401</v>
      </c>
      <c r="F872" t="s">
        <v>2026</v>
      </c>
      <c r="G872" t="s">
        <v>2027</v>
      </c>
      <c r="H872">
        <v>139</v>
      </c>
      <c r="I872" t="s">
        <v>386</v>
      </c>
      <c r="J872" t="s">
        <v>387</v>
      </c>
      <c r="K872" s="59">
        <v>14400</v>
      </c>
      <c r="L872" s="59">
        <v>20000</v>
      </c>
      <c r="M872" s="59">
        <v>0</v>
      </c>
      <c r="N872" s="59">
        <v>0</v>
      </c>
      <c r="O872" s="59">
        <v>0</v>
      </c>
      <c r="P872" s="59">
        <v>0</v>
      </c>
      <c r="Q872">
        <v>0</v>
      </c>
      <c r="R872">
        <v>0</v>
      </c>
    </row>
    <row r="873" spans="1:18">
      <c r="A873">
        <v>4357</v>
      </c>
      <c r="B873" t="s">
        <v>2025</v>
      </c>
      <c r="C873">
        <v>230</v>
      </c>
      <c r="D873" t="s">
        <v>739</v>
      </c>
      <c r="E873">
        <v>401</v>
      </c>
      <c r="F873" t="s">
        <v>2026</v>
      </c>
      <c r="G873" t="s">
        <v>2027</v>
      </c>
      <c r="H873">
        <v>139</v>
      </c>
      <c r="I873" t="s">
        <v>386</v>
      </c>
      <c r="J873" t="s">
        <v>387</v>
      </c>
      <c r="K873" s="59">
        <v>14400</v>
      </c>
      <c r="L873" s="59">
        <v>20000</v>
      </c>
      <c r="M873" s="59">
        <v>0</v>
      </c>
      <c r="N873" s="59">
        <v>0</v>
      </c>
      <c r="O873" s="59">
        <v>0</v>
      </c>
      <c r="P873" s="59">
        <v>0</v>
      </c>
      <c r="Q873">
        <v>0</v>
      </c>
      <c r="R873">
        <v>0</v>
      </c>
    </row>
    <row r="874" spans="1:18">
      <c r="A874">
        <v>4365</v>
      </c>
      <c r="B874" t="s">
        <v>2025</v>
      </c>
      <c r="C874">
        <v>220</v>
      </c>
      <c r="D874" t="s">
        <v>740</v>
      </c>
      <c r="E874">
        <v>401</v>
      </c>
      <c r="F874" t="s">
        <v>2026</v>
      </c>
      <c r="G874" t="s">
        <v>2027</v>
      </c>
      <c r="H874">
        <v>139</v>
      </c>
      <c r="I874" t="s">
        <v>386</v>
      </c>
      <c r="J874" t="s">
        <v>387</v>
      </c>
      <c r="K874" s="59">
        <v>50000</v>
      </c>
      <c r="L874" s="59">
        <v>50000</v>
      </c>
      <c r="M874" s="59">
        <v>0</v>
      </c>
      <c r="N874" s="59">
        <v>0</v>
      </c>
      <c r="O874" s="59">
        <v>0</v>
      </c>
      <c r="P874" s="59">
        <v>0</v>
      </c>
      <c r="Q874">
        <v>0</v>
      </c>
      <c r="R874">
        <v>0</v>
      </c>
    </row>
    <row r="875" spans="1:18">
      <c r="A875">
        <v>4372</v>
      </c>
      <c r="B875" t="s">
        <v>2025</v>
      </c>
      <c r="C875">
        <v>231</v>
      </c>
      <c r="D875" t="s">
        <v>741</v>
      </c>
      <c r="E875">
        <v>401</v>
      </c>
      <c r="F875" t="s">
        <v>2026</v>
      </c>
      <c r="G875" t="s">
        <v>2027</v>
      </c>
      <c r="H875">
        <v>139</v>
      </c>
      <c r="I875" t="s">
        <v>386</v>
      </c>
      <c r="J875" t="s">
        <v>387</v>
      </c>
      <c r="K875" s="59">
        <v>10000</v>
      </c>
      <c r="L875" s="59">
        <v>10000</v>
      </c>
      <c r="M875" s="59">
        <v>0</v>
      </c>
      <c r="N875" s="59">
        <v>0</v>
      </c>
      <c r="O875" s="59">
        <v>0</v>
      </c>
      <c r="P875" s="59">
        <v>0</v>
      </c>
      <c r="Q875">
        <v>0</v>
      </c>
      <c r="R875">
        <v>0</v>
      </c>
    </row>
    <row r="876" spans="1:18">
      <c r="A876">
        <v>4382</v>
      </c>
      <c r="B876" t="s">
        <v>2025</v>
      </c>
      <c r="C876">
        <v>232</v>
      </c>
      <c r="D876" t="s">
        <v>736</v>
      </c>
      <c r="E876">
        <v>401</v>
      </c>
      <c r="F876" t="s">
        <v>2026</v>
      </c>
      <c r="G876" t="s">
        <v>2027</v>
      </c>
      <c r="H876">
        <v>139</v>
      </c>
      <c r="I876" t="s">
        <v>386</v>
      </c>
      <c r="J876" t="s">
        <v>387</v>
      </c>
      <c r="K876" s="59">
        <v>100000</v>
      </c>
      <c r="L876" s="59">
        <v>100000</v>
      </c>
      <c r="M876" s="59">
        <v>0</v>
      </c>
      <c r="N876" s="59">
        <v>0</v>
      </c>
      <c r="O876" s="59">
        <v>0</v>
      </c>
      <c r="P876" s="59">
        <v>0</v>
      </c>
      <c r="Q876">
        <v>0</v>
      </c>
      <c r="R876">
        <v>0</v>
      </c>
    </row>
    <row r="877" spans="1:18">
      <c r="A877">
        <v>4384</v>
      </c>
      <c r="B877" t="s">
        <v>2072</v>
      </c>
      <c r="C877">
        <v>232</v>
      </c>
      <c r="D877" t="s">
        <v>736</v>
      </c>
      <c r="E877">
        <v>311</v>
      </c>
      <c r="F877" t="s">
        <v>1539</v>
      </c>
      <c r="G877" t="s">
        <v>1540</v>
      </c>
      <c r="H877">
        <v>139</v>
      </c>
      <c r="I877" t="s">
        <v>386</v>
      </c>
      <c r="J877" t="s">
        <v>387</v>
      </c>
      <c r="K877" s="59">
        <v>50000</v>
      </c>
      <c r="L877" s="59">
        <v>50000</v>
      </c>
      <c r="M877" s="59">
        <v>0</v>
      </c>
      <c r="N877" s="59">
        <v>0</v>
      </c>
      <c r="O877" s="59">
        <v>0</v>
      </c>
      <c r="P877" s="59">
        <v>0</v>
      </c>
      <c r="Q877">
        <v>0</v>
      </c>
      <c r="R877">
        <v>0</v>
      </c>
    </row>
    <row r="878" spans="1:18">
      <c r="A878">
        <v>4385</v>
      </c>
      <c r="B878" t="s">
        <v>2073</v>
      </c>
      <c r="C878">
        <v>232</v>
      </c>
      <c r="D878" t="s">
        <v>736</v>
      </c>
      <c r="E878">
        <v>311</v>
      </c>
      <c r="F878" t="s">
        <v>1539</v>
      </c>
      <c r="G878" t="s">
        <v>1540</v>
      </c>
      <c r="H878">
        <v>139</v>
      </c>
      <c r="I878" t="s">
        <v>386</v>
      </c>
      <c r="J878" t="s">
        <v>387</v>
      </c>
      <c r="K878" s="59">
        <v>30000</v>
      </c>
      <c r="L878" s="59">
        <v>30000</v>
      </c>
      <c r="M878" s="59">
        <v>0</v>
      </c>
      <c r="N878" s="59">
        <v>0</v>
      </c>
      <c r="O878" s="59">
        <v>0</v>
      </c>
      <c r="P878" s="59">
        <v>0</v>
      </c>
      <c r="Q878">
        <v>0</v>
      </c>
      <c r="R878">
        <v>0</v>
      </c>
    </row>
    <row r="879" spans="1:18">
      <c r="A879">
        <v>4389</v>
      </c>
      <c r="B879" t="s">
        <v>2025</v>
      </c>
      <c r="C879">
        <v>235</v>
      </c>
      <c r="D879" t="s">
        <v>729</v>
      </c>
      <c r="E879">
        <v>401</v>
      </c>
      <c r="F879" t="s">
        <v>2026</v>
      </c>
      <c r="G879" t="s">
        <v>2027</v>
      </c>
      <c r="H879">
        <v>139</v>
      </c>
      <c r="I879" t="s">
        <v>386</v>
      </c>
      <c r="J879" t="s">
        <v>387</v>
      </c>
      <c r="K879" s="59">
        <v>7200</v>
      </c>
      <c r="L879" s="59">
        <v>10000</v>
      </c>
      <c r="M879" s="59">
        <v>0</v>
      </c>
      <c r="N879" s="59">
        <v>0</v>
      </c>
      <c r="O879" s="59">
        <v>0</v>
      </c>
      <c r="P879" s="59">
        <v>0</v>
      </c>
      <c r="Q879">
        <v>0</v>
      </c>
      <c r="R879">
        <v>0</v>
      </c>
    </row>
    <row r="880" spans="1:18">
      <c r="A880">
        <v>4392</v>
      </c>
      <c r="B880" t="s">
        <v>2074</v>
      </c>
      <c r="C880">
        <v>236</v>
      </c>
      <c r="D880" t="s">
        <v>698</v>
      </c>
      <c r="E880">
        <v>311</v>
      </c>
      <c r="F880" t="s">
        <v>1539</v>
      </c>
      <c r="G880" t="s">
        <v>1540</v>
      </c>
      <c r="H880">
        <v>139</v>
      </c>
      <c r="I880" t="s">
        <v>386</v>
      </c>
      <c r="J880" t="s">
        <v>387</v>
      </c>
      <c r="K880" s="59">
        <v>50000</v>
      </c>
      <c r="L880" s="59">
        <v>50000</v>
      </c>
      <c r="M880" s="59">
        <v>0</v>
      </c>
      <c r="N880" s="59">
        <v>0</v>
      </c>
      <c r="O880" s="59">
        <v>0</v>
      </c>
      <c r="P880" s="59">
        <v>0</v>
      </c>
      <c r="Q880">
        <v>0</v>
      </c>
      <c r="R880">
        <v>0</v>
      </c>
    </row>
    <row r="881" spans="1:18">
      <c r="A881">
        <v>4393</v>
      </c>
      <c r="B881" t="s">
        <v>2075</v>
      </c>
      <c r="C881">
        <v>236</v>
      </c>
      <c r="D881" t="s">
        <v>698</v>
      </c>
      <c r="E881">
        <v>311</v>
      </c>
      <c r="F881" t="s">
        <v>1539</v>
      </c>
      <c r="G881" t="s">
        <v>1540</v>
      </c>
      <c r="H881">
        <v>139</v>
      </c>
      <c r="I881" t="s">
        <v>386</v>
      </c>
      <c r="J881" t="s">
        <v>387</v>
      </c>
      <c r="K881" s="59">
        <v>80000</v>
      </c>
      <c r="L881" s="59">
        <v>80000</v>
      </c>
      <c r="M881" s="59">
        <v>0</v>
      </c>
      <c r="N881" s="59">
        <v>0</v>
      </c>
      <c r="O881" s="59">
        <v>0</v>
      </c>
      <c r="P881" s="59">
        <v>0</v>
      </c>
      <c r="Q881">
        <v>0</v>
      </c>
      <c r="R881">
        <v>0</v>
      </c>
    </row>
    <row r="882" spans="1:18">
      <c r="A882">
        <v>4395</v>
      </c>
      <c r="B882" t="s">
        <v>2076</v>
      </c>
      <c r="C882">
        <v>236</v>
      </c>
      <c r="D882" t="s">
        <v>698</v>
      </c>
      <c r="E882">
        <v>311</v>
      </c>
      <c r="F882" t="s">
        <v>1539</v>
      </c>
      <c r="G882" t="s">
        <v>1540</v>
      </c>
      <c r="H882">
        <v>139</v>
      </c>
      <c r="I882" t="s">
        <v>386</v>
      </c>
      <c r="J882" t="s">
        <v>387</v>
      </c>
      <c r="K882" s="59">
        <v>100000</v>
      </c>
      <c r="L882" s="59">
        <v>100000</v>
      </c>
      <c r="M882" s="59">
        <v>0</v>
      </c>
      <c r="N882" s="59">
        <v>0</v>
      </c>
      <c r="O882" s="59">
        <v>0</v>
      </c>
      <c r="P882" s="59">
        <v>0</v>
      </c>
      <c r="Q882">
        <v>0</v>
      </c>
      <c r="R882">
        <v>0</v>
      </c>
    </row>
    <row r="883" spans="1:18">
      <c r="A883">
        <v>4406</v>
      </c>
      <c r="B883" t="s">
        <v>2025</v>
      </c>
      <c r="C883">
        <v>239</v>
      </c>
      <c r="D883" t="s">
        <v>743</v>
      </c>
      <c r="E883">
        <v>401</v>
      </c>
      <c r="F883" t="s">
        <v>2026</v>
      </c>
      <c r="G883" t="s">
        <v>2027</v>
      </c>
      <c r="H883">
        <v>139</v>
      </c>
      <c r="I883" t="s">
        <v>386</v>
      </c>
      <c r="J883" t="s">
        <v>387</v>
      </c>
      <c r="K883" s="59">
        <v>14400</v>
      </c>
      <c r="L883" s="59">
        <v>20000</v>
      </c>
      <c r="M883" s="59">
        <v>0</v>
      </c>
      <c r="N883" s="59">
        <v>0</v>
      </c>
      <c r="O883" s="59">
        <v>0</v>
      </c>
      <c r="P883" s="59">
        <v>0</v>
      </c>
      <c r="Q883">
        <v>0</v>
      </c>
      <c r="R883">
        <v>0</v>
      </c>
    </row>
    <row r="884" spans="1:18">
      <c r="A884">
        <v>4411</v>
      </c>
      <c r="B884" t="s">
        <v>2058</v>
      </c>
      <c r="C884">
        <v>240</v>
      </c>
      <c r="D884" t="s">
        <v>744</v>
      </c>
      <c r="E884">
        <v>401</v>
      </c>
      <c r="F884" t="s">
        <v>2026</v>
      </c>
      <c r="G884" t="s">
        <v>2027</v>
      </c>
      <c r="H884">
        <v>139</v>
      </c>
      <c r="I884" t="s">
        <v>386</v>
      </c>
      <c r="J884" t="s">
        <v>387</v>
      </c>
      <c r="K884" s="59">
        <v>36000</v>
      </c>
      <c r="L884" s="59">
        <v>50000</v>
      </c>
      <c r="M884" s="59">
        <v>0</v>
      </c>
      <c r="N884" s="59">
        <v>0</v>
      </c>
      <c r="O884" s="59">
        <v>0</v>
      </c>
      <c r="P884" s="59">
        <v>0</v>
      </c>
      <c r="Q884">
        <v>0</v>
      </c>
      <c r="R884">
        <v>0</v>
      </c>
    </row>
    <row r="885" spans="1:18">
      <c r="A885">
        <v>4418</v>
      </c>
      <c r="B885" t="s">
        <v>2058</v>
      </c>
      <c r="C885">
        <v>225</v>
      </c>
      <c r="D885" t="s">
        <v>742</v>
      </c>
      <c r="E885">
        <v>401</v>
      </c>
      <c r="F885" t="s">
        <v>2026</v>
      </c>
      <c r="G885" t="s">
        <v>2027</v>
      </c>
      <c r="H885">
        <v>139</v>
      </c>
      <c r="I885" t="s">
        <v>386</v>
      </c>
      <c r="J885" t="s">
        <v>387</v>
      </c>
      <c r="K885" s="59">
        <v>7200</v>
      </c>
      <c r="L885" s="59">
        <v>10000</v>
      </c>
      <c r="M885" s="59">
        <v>0</v>
      </c>
      <c r="N885" s="59">
        <v>0</v>
      </c>
      <c r="O885" s="59">
        <v>0</v>
      </c>
      <c r="P885" s="59">
        <v>0</v>
      </c>
      <c r="Q885">
        <v>0</v>
      </c>
      <c r="R885">
        <v>0</v>
      </c>
    </row>
    <row r="886" spans="1:18">
      <c r="A886">
        <v>4424</v>
      </c>
      <c r="B886" t="s">
        <v>2077</v>
      </c>
      <c r="C886">
        <v>223</v>
      </c>
      <c r="D886" t="s">
        <v>749</v>
      </c>
      <c r="E886">
        <v>311</v>
      </c>
      <c r="F886" t="s">
        <v>1539</v>
      </c>
      <c r="G886" t="s">
        <v>1540</v>
      </c>
      <c r="H886">
        <v>139</v>
      </c>
      <c r="I886" t="s">
        <v>386</v>
      </c>
      <c r="J886" t="s">
        <v>387</v>
      </c>
      <c r="K886" s="59">
        <v>50000</v>
      </c>
      <c r="L886" s="59">
        <v>50000</v>
      </c>
      <c r="M886" s="59">
        <v>0</v>
      </c>
      <c r="N886" s="59">
        <v>0</v>
      </c>
      <c r="O886" s="59">
        <v>0</v>
      </c>
      <c r="P886" s="59">
        <v>0</v>
      </c>
      <c r="Q886">
        <v>0</v>
      </c>
      <c r="R886">
        <v>0</v>
      </c>
    </row>
    <row r="887" spans="1:18">
      <c r="A887">
        <v>4458</v>
      </c>
      <c r="B887" t="s">
        <v>2025</v>
      </c>
      <c r="C887">
        <v>241</v>
      </c>
      <c r="D887" t="s">
        <v>755</v>
      </c>
      <c r="E887">
        <v>401</v>
      </c>
      <c r="F887" t="s">
        <v>2026</v>
      </c>
      <c r="G887" t="s">
        <v>2027</v>
      </c>
      <c r="H887">
        <v>139</v>
      </c>
      <c r="I887" t="s">
        <v>386</v>
      </c>
      <c r="J887" t="s">
        <v>387</v>
      </c>
      <c r="K887" s="59">
        <v>14400</v>
      </c>
      <c r="L887" s="59">
        <v>20000</v>
      </c>
      <c r="M887" s="59">
        <v>0</v>
      </c>
      <c r="N887" s="59">
        <v>0</v>
      </c>
      <c r="O887" s="59">
        <v>0</v>
      </c>
      <c r="P887" s="59">
        <v>0</v>
      </c>
      <c r="Q887">
        <v>0</v>
      </c>
      <c r="R887">
        <v>0</v>
      </c>
    </row>
    <row r="888" spans="1:18">
      <c r="A888">
        <v>4681</v>
      </c>
      <c r="B888" t="s">
        <v>2058</v>
      </c>
      <c r="C888">
        <v>223</v>
      </c>
      <c r="D888" t="s">
        <v>749</v>
      </c>
      <c r="E888">
        <v>401</v>
      </c>
      <c r="F888" t="s">
        <v>2026</v>
      </c>
      <c r="G888" t="s">
        <v>2027</v>
      </c>
      <c r="H888">
        <v>139</v>
      </c>
      <c r="I888" t="s">
        <v>386</v>
      </c>
      <c r="J888" t="s">
        <v>387</v>
      </c>
      <c r="K888" s="59">
        <v>50000</v>
      </c>
      <c r="L888" s="59">
        <v>50000</v>
      </c>
      <c r="M888" s="59">
        <v>0</v>
      </c>
      <c r="N888" s="59">
        <v>0</v>
      </c>
      <c r="O888" s="59">
        <v>0</v>
      </c>
      <c r="P888" s="59">
        <v>0</v>
      </c>
      <c r="Q888">
        <v>0</v>
      </c>
      <c r="R888">
        <v>0</v>
      </c>
    </row>
    <row r="889" spans="1:18">
      <c r="A889">
        <v>4774</v>
      </c>
      <c r="B889" t="s">
        <v>2025</v>
      </c>
      <c r="C889">
        <v>217</v>
      </c>
      <c r="D889" t="s">
        <v>730</v>
      </c>
      <c r="E889">
        <v>401</v>
      </c>
      <c r="F889" t="s">
        <v>2026</v>
      </c>
      <c r="G889" t="s">
        <v>2027</v>
      </c>
      <c r="H889">
        <v>139</v>
      </c>
      <c r="I889" t="s">
        <v>386</v>
      </c>
      <c r="J889" t="s">
        <v>387</v>
      </c>
      <c r="K889" s="59">
        <v>30000</v>
      </c>
      <c r="L889" s="59">
        <v>30000</v>
      </c>
      <c r="M889" s="59">
        <v>0</v>
      </c>
      <c r="N889" s="59">
        <v>0</v>
      </c>
      <c r="O889" s="59">
        <v>0</v>
      </c>
      <c r="P889" s="59">
        <v>0</v>
      </c>
      <c r="Q889">
        <v>0</v>
      </c>
      <c r="R889">
        <v>0</v>
      </c>
    </row>
    <row r="890" spans="1:18">
      <c r="A890">
        <v>4777</v>
      </c>
      <c r="B890" t="s">
        <v>2025</v>
      </c>
      <c r="C890">
        <v>218</v>
      </c>
      <c r="D890" t="s">
        <v>732</v>
      </c>
      <c r="E890">
        <v>401</v>
      </c>
      <c r="F890" t="s">
        <v>2026</v>
      </c>
      <c r="G890" t="s">
        <v>2027</v>
      </c>
      <c r="H890">
        <v>139</v>
      </c>
      <c r="I890" t="s">
        <v>386</v>
      </c>
      <c r="J890" t="s">
        <v>387</v>
      </c>
      <c r="K890" s="59">
        <v>7200</v>
      </c>
      <c r="L890" s="59">
        <v>10000</v>
      </c>
      <c r="M890" s="59">
        <v>0</v>
      </c>
      <c r="N890" s="59">
        <v>0</v>
      </c>
      <c r="O890" s="59">
        <v>0</v>
      </c>
      <c r="P890" s="59">
        <v>0</v>
      </c>
      <c r="Q890">
        <v>0</v>
      </c>
      <c r="R890">
        <v>0</v>
      </c>
    </row>
    <row r="891" spans="1:18">
      <c r="A891">
        <v>4781</v>
      </c>
      <c r="B891" t="s">
        <v>2058</v>
      </c>
      <c r="C891">
        <v>222</v>
      </c>
      <c r="D891" t="s">
        <v>734</v>
      </c>
      <c r="E891">
        <v>401</v>
      </c>
      <c r="F891" t="s">
        <v>2026</v>
      </c>
      <c r="G891" t="s">
        <v>2027</v>
      </c>
      <c r="H891">
        <v>139</v>
      </c>
      <c r="I891" t="s">
        <v>386</v>
      </c>
      <c r="J891" t="s">
        <v>387</v>
      </c>
      <c r="K891" s="59">
        <v>50000</v>
      </c>
      <c r="L891" s="59">
        <v>50000</v>
      </c>
      <c r="M891" s="59">
        <v>0</v>
      </c>
      <c r="N891" s="59">
        <v>0</v>
      </c>
      <c r="O891" s="59">
        <v>0</v>
      </c>
      <c r="P891" s="59">
        <v>0</v>
      </c>
      <c r="Q891">
        <v>0</v>
      </c>
      <c r="R891">
        <v>0</v>
      </c>
    </row>
    <row r="892" spans="1:18">
      <c r="A892">
        <v>4783</v>
      </c>
      <c r="B892" t="s">
        <v>2025</v>
      </c>
      <c r="C892">
        <v>224</v>
      </c>
      <c r="D892" t="s">
        <v>750</v>
      </c>
      <c r="E892">
        <v>401</v>
      </c>
      <c r="F892" t="s">
        <v>2026</v>
      </c>
      <c r="G892" t="s">
        <v>2027</v>
      </c>
      <c r="H892">
        <v>139</v>
      </c>
      <c r="I892" t="s">
        <v>386</v>
      </c>
      <c r="J892" t="s">
        <v>387</v>
      </c>
      <c r="K892" s="59">
        <v>20000</v>
      </c>
      <c r="L892" s="59">
        <v>20000</v>
      </c>
      <c r="M892" s="59">
        <v>0</v>
      </c>
      <c r="N892" s="59">
        <v>0</v>
      </c>
      <c r="O892" s="59">
        <v>18450</v>
      </c>
      <c r="P892" s="59">
        <v>0</v>
      </c>
      <c r="Q892">
        <v>0</v>
      </c>
      <c r="R892">
        <v>0</v>
      </c>
    </row>
    <row r="893" spans="1:18">
      <c r="A893">
        <v>4796</v>
      </c>
      <c r="B893" t="s">
        <v>2025</v>
      </c>
      <c r="C893">
        <v>238</v>
      </c>
      <c r="D893" t="s">
        <v>754</v>
      </c>
      <c r="E893">
        <v>401</v>
      </c>
      <c r="F893" t="s">
        <v>2026</v>
      </c>
      <c r="G893" t="s">
        <v>2027</v>
      </c>
      <c r="H893">
        <v>139</v>
      </c>
      <c r="I893" t="s">
        <v>386</v>
      </c>
      <c r="J893" t="s">
        <v>387</v>
      </c>
      <c r="K893" s="59">
        <v>7200</v>
      </c>
      <c r="L893" s="59">
        <v>10000</v>
      </c>
      <c r="M893" s="59">
        <v>0</v>
      </c>
      <c r="N893" s="59">
        <v>0</v>
      </c>
      <c r="O893" s="59">
        <v>0</v>
      </c>
      <c r="P893" s="59">
        <v>0</v>
      </c>
      <c r="Q893">
        <v>0</v>
      </c>
      <c r="R893">
        <v>0</v>
      </c>
    </row>
    <row r="894" spans="1:18">
      <c r="A894">
        <v>6283</v>
      </c>
      <c r="B894" t="s">
        <v>2275</v>
      </c>
      <c r="C894">
        <v>12459</v>
      </c>
      <c r="D894" t="s">
        <v>746</v>
      </c>
      <c r="E894">
        <v>401</v>
      </c>
      <c r="F894" t="s">
        <v>2026</v>
      </c>
      <c r="G894" t="s">
        <v>2027</v>
      </c>
      <c r="H894">
        <v>139</v>
      </c>
      <c r="I894" t="s">
        <v>386</v>
      </c>
      <c r="J894" t="s">
        <v>387</v>
      </c>
      <c r="K894" s="59">
        <v>70000</v>
      </c>
      <c r="L894" s="59">
        <v>70000</v>
      </c>
      <c r="M894" s="59">
        <v>0</v>
      </c>
      <c r="N894" s="59">
        <v>0</v>
      </c>
      <c r="O894" s="59">
        <v>0</v>
      </c>
      <c r="P894" s="59">
        <v>0</v>
      </c>
      <c r="Q894">
        <v>0</v>
      </c>
      <c r="R894">
        <v>0</v>
      </c>
    </row>
    <row r="895" spans="1:18">
      <c r="A895">
        <v>6286</v>
      </c>
      <c r="B895" t="s">
        <v>2276</v>
      </c>
      <c r="C895">
        <v>231</v>
      </c>
      <c r="D895" t="s">
        <v>741</v>
      </c>
      <c r="E895">
        <v>401</v>
      </c>
      <c r="F895" t="s">
        <v>2026</v>
      </c>
      <c r="G895" t="s">
        <v>2027</v>
      </c>
      <c r="H895">
        <v>139</v>
      </c>
      <c r="I895" t="s">
        <v>386</v>
      </c>
      <c r="J895" t="s">
        <v>387</v>
      </c>
      <c r="K895" s="59">
        <v>80000</v>
      </c>
      <c r="L895" s="59">
        <v>80000</v>
      </c>
      <c r="M895" s="59">
        <v>0</v>
      </c>
      <c r="N895" s="59">
        <v>0</v>
      </c>
      <c r="O895" s="59">
        <v>0</v>
      </c>
      <c r="P895" s="59">
        <v>0</v>
      </c>
      <c r="Q895">
        <v>0</v>
      </c>
      <c r="R895">
        <v>0</v>
      </c>
    </row>
    <row r="896" spans="1:18">
      <c r="A896">
        <v>6328</v>
      </c>
      <c r="B896" t="s">
        <v>2277</v>
      </c>
      <c r="C896">
        <v>217</v>
      </c>
      <c r="D896" t="s">
        <v>730</v>
      </c>
      <c r="E896">
        <v>401</v>
      </c>
      <c r="F896" t="s">
        <v>2026</v>
      </c>
      <c r="G896" t="s">
        <v>2027</v>
      </c>
      <c r="H896">
        <v>139</v>
      </c>
      <c r="I896" t="s">
        <v>386</v>
      </c>
      <c r="J896" t="s">
        <v>387</v>
      </c>
      <c r="K896" s="59">
        <v>30000</v>
      </c>
      <c r="L896" s="59">
        <v>30000</v>
      </c>
      <c r="M896" s="59">
        <v>0</v>
      </c>
      <c r="N896" s="59">
        <v>0</v>
      </c>
      <c r="O896" s="59">
        <v>0</v>
      </c>
      <c r="P896" s="59">
        <v>0</v>
      </c>
      <c r="Q896">
        <v>0</v>
      </c>
      <c r="R896">
        <v>0</v>
      </c>
    </row>
    <row r="897" spans="1:19">
      <c r="A897">
        <v>6336</v>
      </c>
      <c r="B897" t="s">
        <v>2278</v>
      </c>
      <c r="C897">
        <v>224</v>
      </c>
      <c r="D897" t="s">
        <v>750</v>
      </c>
      <c r="E897">
        <v>403</v>
      </c>
      <c r="F897" t="s">
        <v>2063</v>
      </c>
      <c r="G897" t="s">
        <v>2064</v>
      </c>
      <c r="H897">
        <v>139</v>
      </c>
      <c r="I897" t="s">
        <v>386</v>
      </c>
      <c r="J897" t="s">
        <v>387</v>
      </c>
      <c r="K897" s="59">
        <v>20000</v>
      </c>
      <c r="L897" s="59">
        <v>20000</v>
      </c>
      <c r="M897" s="59">
        <v>0</v>
      </c>
      <c r="N897" s="59">
        <v>0</v>
      </c>
      <c r="O897" s="59">
        <v>0</v>
      </c>
      <c r="P897" s="59">
        <v>0</v>
      </c>
      <c r="Q897">
        <v>0</v>
      </c>
      <c r="R897">
        <v>0</v>
      </c>
    </row>
    <row r="898" spans="1:19">
      <c r="A898">
        <v>7044</v>
      </c>
      <c r="B898" t="s">
        <v>2058</v>
      </c>
      <c r="C898">
        <v>237</v>
      </c>
      <c r="D898" t="s">
        <v>735</v>
      </c>
      <c r="E898">
        <v>401</v>
      </c>
      <c r="F898" t="s">
        <v>2026</v>
      </c>
      <c r="G898" t="s">
        <v>2027</v>
      </c>
      <c r="H898">
        <v>139</v>
      </c>
      <c r="I898" t="s">
        <v>386</v>
      </c>
      <c r="J898" t="s">
        <v>387</v>
      </c>
      <c r="K898" s="59">
        <v>36000</v>
      </c>
      <c r="L898" s="59">
        <v>50000</v>
      </c>
      <c r="M898" s="59">
        <v>0</v>
      </c>
      <c r="N898" s="59">
        <v>0</v>
      </c>
      <c r="O898" s="59">
        <v>0</v>
      </c>
      <c r="P898" s="59">
        <v>0</v>
      </c>
      <c r="Q898">
        <v>0</v>
      </c>
      <c r="R898">
        <v>0</v>
      </c>
    </row>
    <row r="899" spans="1:19">
      <c r="A899">
        <v>8900</v>
      </c>
      <c r="B899" t="s">
        <v>2511</v>
      </c>
      <c r="C899">
        <v>222</v>
      </c>
      <c r="D899" t="s">
        <v>734</v>
      </c>
      <c r="E899">
        <v>401</v>
      </c>
      <c r="F899" t="s">
        <v>2026</v>
      </c>
      <c r="G899" t="s">
        <v>2027</v>
      </c>
      <c r="H899">
        <v>139</v>
      </c>
      <c r="I899" t="s">
        <v>386</v>
      </c>
      <c r="J899" t="s">
        <v>387</v>
      </c>
      <c r="K899" s="59">
        <v>120000</v>
      </c>
      <c r="L899" s="59">
        <v>120000</v>
      </c>
      <c r="M899" s="59">
        <v>0</v>
      </c>
      <c r="N899" s="59">
        <v>0</v>
      </c>
      <c r="O899" s="59">
        <v>0</v>
      </c>
      <c r="P899" s="59">
        <v>0</v>
      </c>
      <c r="Q899">
        <v>0</v>
      </c>
      <c r="R899">
        <v>0</v>
      </c>
    </row>
    <row r="900" spans="1:19">
      <c r="A900">
        <v>9270</v>
      </c>
      <c r="B900" t="s">
        <v>2569</v>
      </c>
      <c r="C900">
        <v>220</v>
      </c>
      <c r="D900" t="s">
        <v>740</v>
      </c>
      <c r="E900">
        <v>403</v>
      </c>
      <c r="F900" t="s">
        <v>2063</v>
      </c>
      <c r="G900" t="s">
        <v>2064</v>
      </c>
      <c r="H900">
        <v>139</v>
      </c>
      <c r="I900" t="s">
        <v>386</v>
      </c>
      <c r="J900" t="s">
        <v>387</v>
      </c>
      <c r="K900" s="59">
        <v>130000</v>
      </c>
      <c r="L900" s="59">
        <v>130000</v>
      </c>
      <c r="M900" s="59">
        <v>0</v>
      </c>
      <c r="N900" s="59">
        <v>0</v>
      </c>
      <c r="O900" s="59">
        <v>0</v>
      </c>
      <c r="P900" s="59">
        <v>0</v>
      </c>
      <c r="Q900">
        <v>0</v>
      </c>
      <c r="R900">
        <v>0</v>
      </c>
    </row>
    <row r="901" spans="1:19">
      <c r="A901">
        <v>2211</v>
      </c>
      <c r="B901" t="s">
        <v>1246</v>
      </c>
      <c r="C901">
        <v>210</v>
      </c>
      <c r="D901" t="s">
        <v>929</v>
      </c>
      <c r="E901">
        <v>302</v>
      </c>
      <c r="F901" t="s">
        <v>1247</v>
      </c>
      <c r="G901" t="s">
        <v>1248</v>
      </c>
      <c r="H901">
        <v>140</v>
      </c>
      <c r="I901" t="s">
        <v>342</v>
      </c>
      <c r="J901" t="s">
        <v>343</v>
      </c>
      <c r="K901" s="59">
        <v>70000</v>
      </c>
      <c r="L901" s="59">
        <v>70000</v>
      </c>
      <c r="M901" s="59">
        <v>70000</v>
      </c>
      <c r="N901" s="59">
        <v>0</v>
      </c>
      <c r="O901" s="59">
        <v>0</v>
      </c>
      <c r="P901" s="59">
        <v>0</v>
      </c>
      <c r="Q901">
        <v>0</v>
      </c>
      <c r="R901">
        <v>0</v>
      </c>
    </row>
    <row r="902" spans="1:19">
      <c r="A902">
        <v>2212</v>
      </c>
      <c r="B902" t="s">
        <v>1249</v>
      </c>
      <c r="C902">
        <v>210</v>
      </c>
      <c r="D902" t="s">
        <v>929</v>
      </c>
      <c r="E902">
        <v>301</v>
      </c>
      <c r="F902" t="s">
        <v>1250</v>
      </c>
      <c r="G902" t="s">
        <v>1251</v>
      </c>
      <c r="H902">
        <v>140</v>
      </c>
      <c r="I902" t="s">
        <v>342</v>
      </c>
      <c r="J902" t="s">
        <v>343</v>
      </c>
      <c r="K902" s="59">
        <v>70000</v>
      </c>
      <c r="L902" s="59">
        <v>70000</v>
      </c>
      <c r="M902" s="59">
        <v>70000</v>
      </c>
      <c r="N902" s="59">
        <v>0</v>
      </c>
      <c r="O902" s="59">
        <v>0</v>
      </c>
      <c r="P902" s="59">
        <v>0</v>
      </c>
      <c r="Q902">
        <v>0</v>
      </c>
      <c r="R902">
        <v>0</v>
      </c>
    </row>
    <row r="903" spans="1:19">
      <c r="A903">
        <v>2214</v>
      </c>
      <c r="B903" t="s">
        <v>1252</v>
      </c>
      <c r="C903">
        <v>210</v>
      </c>
      <c r="D903" t="s">
        <v>929</v>
      </c>
      <c r="E903">
        <v>301</v>
      </c>
      <c r="F903" t="s">
        <v>1250</v>
      </c>
      <c r="G903" t="s">
        <v>1251</v>
      </c>
      <c r="H903">
        <v>140</v>
      </c>
      <c r="I903" t="s">
        <v>342</v>
      </c>
      <c r="J903" t="s">
        <v>343</v>
      </c>
      <c r="K903" s="59">
        <v>70000</v>
      </c>
      <c r="L903" s="59">
        <v>70000</v>
      </c>
      <c r="M903" s="59">
        <v>0</v>
      </c>
      <c r="N903" s="59">
        <v>0</v>
      </c>
      <c r="O903" s="59">
        <v>0</v>
      </c>
      <c r="P903" s="59">
        <v>0</v>
      </c>
      <c r="Q903">
        <v>0</v>
      </c>
      <c r="R903">
        <v>0</v>
      </c>
    </row>
    <row r="904" spans="1:19">
      <c r="A904">
        <v>2215</v>
      </c>
      <c r="B904" t="s">
        <v>1253</v>
      </c>
      <c r="C904">
        <v>210</v>
      </c>
      <c r="D904" t="s">
        <v>929</v>
      </c>
      <c r="E904">
        <v>339</v>
      </c>
      <c r="F904" t="s">
        <v>1254</v>
      </c>
      <c r="G904" t="s">
        <v>1255</v>
      </c>
      <c r="H904">
        <v>140</v>
      </c>
      <c r="I904" t="s">
        <v>342</v>
      </c>
      <c r="J904" t="s">
        <v>343</v>
      </c>
      <c r="K904" s="59">
        <v>30000</v>
      </c>
      <c r="L904" s="59">
        <v>30000</v>
      </c>
      <c r="M904" s="59">
        <v>0</v>
      </c>
      <c r="N904" s="59">
        <v>0</v>
      </c>
      <c r="O904" s="59">
        <v>0</v>
      </c>
      <c r="P904" s="59">
        <v>0</v>
      </c>
      <c r="Q904">
        <v>0</v>
      </c>
      <c r="R904">
        <v>0</v>
      </c>
    </row>
    <row r="905" spans="1:19">
      <c r="A905">
        <v>2216</v>
      </c>
      <c r="B905" t="s">
        <v>1256</v>
      </c>
      <c r="C905">
        <v>210</v>
      </c>
      <c r="D905" t="s">
        <v>929</v>
      </c>
      <c r="E905">
        <v>314</v>
      </c>
      <c r="F905" t="s">
        <v>1257</v>
      </c>
      <c r="G905" t="s">
        <v>1258</v>
      </c>
      <c r="H905">
        <v>140</v>
      </c>
      <c r="I905" t="s">
        <v>342</v>
      </c>
      <c r="J905" t="s">
        <v>343</v>
      </c>
      <c r="K905" s="59">
        <v>42598.02</v>
      </c>
      <c r="L905" s="59">
        <v>42598.02</v>
      </c>
      <c r="M905" s="59">
        <v>42598.02</v>
      </c>
      <c r="N905" s="59">
        <v>0</v>
      </c>
      <c r="O905" s="59">
        <v>0</v>
      </c>
      <c r="P905" s="59">
        <v>0</v>
      </c>
      <c r="Q905">
        <v>0</v>
      </c>
      <c r="R905">
        <v>0</v>
      </c>
    </row>
    <row r="906" spans="1:19">
      <c r="A906">
        <v>2217</v>
      </c>
      <c r="B906" t="s">
        <v>1259</v>
      </c>
      <c r="C906">
        <v>210</v>
      </c>
      <c r="D906" t="s">
        <v>929</v>
      </c>
      <c r="E906">
        <v>338</v>
      </c>
      <c r="F906" t="s">
        <v>1260</v>
      </c>
      <c r="G906" t="s">
        <v>1261</v>
      </c>
      <c r="H906">
        <v>140</v>
      </c>
      <c r="I906" t="s">
        <v>342</v>
      </c>
      <c r="J906" t="s">
        <v>343</v>
      </c>
      <c r="K906" s="59">
        <v>30000</v>
      </c>
      <c r="L906" s="59">
        <v>30000</v>
      </c>
      <c r="M906" s="59">
        <v>0</v>
      </c>
      <c r="N906" s="59">
        <v>0</v>
      </c>
      <c r="O906" s="59">
        <v>0</v>
      </c>
      <c r="P906" s="59">
        <v>0</v>
      </c>
      <c r="Q906">
        <v>0</v>
      </c>
      <c r="R906">
        <v>0</v>
      </c>
    </row>
    <row r="907" spans="1:19">
      <c r="A907">
        <v>2568</v>
      </c>
      <c r="B907" t="s">
        <v>1506</v>
      </c>
      <c r="C907">
        <v>255</v>
      </c>
      <c r="D907" t="s">
        <v>901</v>
      </c>
      <c r="E907">
        <v>311</v>
      </c>
      <c r="F907" t="s">
        <v>1539</v>
      </c>
      <c r="G907" t="s">
        <v>1540</v>
      </c>
      <c r="H907">
        <v>140</v>
      </c>
      <c r="I907" t="s">
        <v>342</v>
      </c>
      <c r="J907" t="s">
        <v>343</v>
      </c>
      <c r="K907" s="59">
        <v>1500</v>
      </c>
      <c r="L907" s="59">
        <v>1500</v>
      </c>
      <c r="M907" s="59">
        <v>0</v>
      </c>
      <c r="N907" s="59">
        <v>0</v>
      </c>
      <c r="O907" s="59">
        <v>0</v>
      </c>
      <c r="P907" s="59">
        <v>0</v>
      </c>
      <c r="Q907">
        <v>0</v>
      </c>
      <c r="R907">
        <v>0</v>
      </c>
    </row>
    <row r="908" spans="1:19">
      <c r="A908">
        <v>2605</v>
      </c>
      <c r="B908" t="s">
        <v>1569</v>
      </c>
      <c r="C908">
        <v>5361</v>
      </c>
      <c r="D908" t="s">
        <v>911</v>
      </c>
      <c r="E908">
        <v>309</v>
      </c>
      <c r="F908" t="s">
        <v>1175</v>
      </c>
      <c r="G908" t="s">
        <v>1176</v>
      </c>
      <c r="H908">
        <v>140</v>
      </c>
      <c r="I908" t="s">
        <v>342</v>
      </c>
      <c r="J908" t="s">
        <v>343</v>
      </c>
      <c r="K908" s="59">
        <v>0</v>
      </c>
      <c r="L908" s="59">
        <v>0</v>
      </c>
      <c r="M908" s="59">
        <v>0</v>
      </c>
      <c r="N908" s="59">
        <v>0</v>
      </c>
      <c r="O908" s="59">
        <v>0</v>
      </c>
      <c r="P908" s="59">
        <v>0</v>
      </c>
      <c r="Q908">
        <v>0</v>
      </c>
      <c r="R908">
        <v>0</v>
      </c>
    </row>
    <row r="909" spans="1:19">
      <c r="A909">
        <v>2627</v>
      </c>
      <c r="B909" t="s">
        <v>1583</v>
      </c>
      <c r="C909">
        <v>256</v>
      </c>
      <c r="D909" t="s">
        <v>695</v>
      </c>
      <c r="E909">
        <v>216</v>
      </c>
      <c r="F909" t="s">
        <v>1543</v>
      </c>
      <c r="G909" t="s">
        <v>1544</v>
      </c>
      <c r="H909">
        <v>140</v>
      </c>
      <c r="I909" t="s">
        <v>342</v>
      </c>
      <c r="J909" t="s">
        <v>343</v>
      </c>
      <c r="K909" s="59">
        <v>0</v>
      </c>
      <c r="L909" s="59">
        <v>0</v>
      </c>
      <c r="M909" s="59">
        <v>0</v>
      </c>
      <c r="N909" s="59">
        <v>0</v>
      </c>
      <c r="O909" s="59">
        <v>0</v>
      </c>
      <c r="P909" s="59">
        <v>0</v>
      </c>
      <c r="Q909">
        <v>0</v>
      </c>
      <c r="R909">
        <v>0</v>
      </c>
    </row>
    <row r="910" spans="1:19">
      <c r="A910">
        <v>2628</v>
      </c>
      <c r="B910" t="s">
        <v>1584</v>
      </c>
      <c r="C910">
        <v>256</v>
      </c>
      <c r="D910" t="s">
        <v>695</v>
      </c>
      <c r="E910">
        <v>216</v>
      </c>
      <c r="F910" t="s">
        <v>1543</v>
      </c>
      <c r="G910" t="s">
        <v>1544</v>
      </c>
      <c r="H910">
        <v>140</v>
      </c>
      <c r="I910" t="s">
        <v>342</v>
      </c>
      <c r="J910" t="s">
        <v>343</v>
      </c>
      <c r="K910" s="59">
        <v>0</v>
      </c>
      <c r="L910" s="59">
        <v>0</v>
      </c>
      <c r="M910" s="59">
        <v>0</v>
      </c>
      <c r="N910" s="59">
        <v>0</v>
      </c>
      <c r="O910" s="59">
        <v>0</v>
      </c>
      <c r="P910" s="59">
        <v>0</v>
      </c>
      <c r="Q910">
        <v>0</v>
      </c>
      <c r="R910">
        <v>0</v>
      </c>
    </row>
    <row r="911" spans="1:19">
      <c r="A911">
        <v>2653</v>
      </c>
      <c r="B911" t="s">
        <v>1506</v>
      </c>
      <c r="C911">
        <v>6015</v>
      </c>
      <c r="D911" t="s">
        <v>900</v>
      </c>
      <c r="E911">
        <v>311</v>
      </c>
      <c r="F911" t="s">
        <v>1539</v>
      </c>
      <c r="G911" t="s">
        <v>1540</v>
      </c>
      <c r="H911">
        <v>140</v>
      </c>
      <c r="I911" t="s">
        <v>342</v>
      </c>
      <c r="J911" t="s">
        <v>343</v>
      </c>
      <c r="K911" s="59">
        <v>0</v>
      </c>
      <c r="L911" s="59">
        <v>0</v>
      </c>
      <c r="M911" s="59">
        <v>0</v>
      </c>
      <c r="N911" s="59">
        <v>0</v>
      </c>
      <c r="O911" s="59">
        <v>0</v>
      </c>
      <c r="P911" s="59">
        <v>0</v>
      </c>
      <c r="Q911">
        <v>0</v>
      </c>
      <c r="R911">
        <v>0</v>
      </c>
    </row>
    <row r="912" spans="1:19">
      <c r="A912">
        <v>2832</v>
      </c>
      <c r="B912" t="s">
        <v>1686</v>
      </c>
      <c r="C912">
        <v>12611</v>
      </c>
      <c r="D912" t="s">
        <v>931</v>
      </c>
      <c r="E912">
        <v>305</v>
      </c>
      <c r="F912" t="s">
        <v>1498</v>
      </c>
      <c r="G912" t="s">
        <v>1499</v>
      </c>
      <c r="H912">
        <v>140</v>
      </c>
      <c r="I912" t="s">
        <v>342</v>
      </c>
      <c r="J912" t="s">
        <v>343</v>
      </c>
      <c r="K912" s="59">
        <v>16653</v>
      </c>
      <c r="L912" s="59">
        <v>16653</v>
      </c>
      <c r="M912" s="59">
        <v>16240.95</v>
      </c>
      <c r="N912" s="59">
        <v>412.05</v>
      </c>
      <c r="O912" s="59">
        <v>0</v>
      </c>
      <c r="P912" s="59">
        <v>0</v>
      </c>
      <c r="Q912">
        <v>0</v>
      </c>
      <c r="R912">
        <v>0</v>
      </c>
      <c r="S912" t="s">
        <v>1687</v>
      </c>
    </row>
    <row r="913" spans="1:19">
      <c r="A913">
        <v>2838</v>
      </c>
      <c r="B913" t="s">
        <v>1691</v>
      </c>
      <c r="C913">
        <v>12611</v>
      </c>
      <c r="D913" t="s">
        <v>931</v>
      </c>
      <c r="E913">
        <v>305</v>
      </c>
      <c r="F913" t="s">
        <v>1498</v>
      </c>
      <c r="G913" t="s">
        <v>1499</v>
      </c>
      <c r="H913">
        <v>140</v>
      </c>
      <c r="I913" t="s">
        <v>342</v>
      </c>
      <c r="J913" t="s">
        <v>343</v>
      </c>
      <c r="K913" s="59">
        <v>26000</v>
      </c>
      <c r="L913" s="59">
        <v>26000</v>
      </c>
      <c r="M913" s="59">
        <v>0</v>
      </c>
      <c r="N913" s="59">
        <v>0</v>
      </c>
      <c r="O913" s="59">
        <v>0</v>
      </c>
      <c r="P913" s="59">
        <v>0</v>
      </c>
      <c r="Q913">
        <v>0</v>
      </c>
      <c r="R913">
        <v>0</v>
      </c>
    </row>
    <row r="914" spans="1:19">
      <c r="A914">
        <v>2868</v>
      </c>
      <c r="B914" t="s">
        <v>1715</v>
      </c>
      <c r="C914">
        <v>12611</v>
      </c>
      <c r="D914" t="s">
        <v>931</v>
      </c>
      <c r="E914">
        <v>305</v>
      </c>
      <c r="F914" t="s">
        <v>1498</v>
      </c>
      <c r="G914" t="s">
        <v>1499</v>
      </c>
      <c r="H914">
        <v>140</v>
      </c>
      <c r="I914" t="s">
        <v>342</v>
      </c>
      <c r="J914" t="s">
        <v>343</v>
      </c>
      <c r="K914" s="59">
        <v>26000</v>
      </c>
      <c r="L914" s="59">
        <v>26000</v>
      </c>
      <c r="M914" s="59">
        <v>0</v>
      </c>
      <c r="N914" s="59">
        <v>0</v>
      </c>
      <c r="O914" s="59">
        <v>0</v>
      </c>
      <c r="P914" s="59">
        <v>0</v>
      </c>
      <c r="Q914">
        <v>0</v>
      </c>
      <c r="R914">
        <v>0</v>
      </c>
    </row>
    <row r="915" spans="1:19">
      <c r="A915">
        <v>3358</v>
      </c>
      <c r="B915" t="s">
        <v>1807</v>
      </c>
      <c r="C915">
        <v>288</v>
      </c>
      <c r="D915" t="s">
        <v>883</v>
      </c>
      <c r="E915">
        <v>343</v>
      </c>
      <c r="F915" t="s">
        <v>1737</v>
      </c>
      <c r="G915" t="s">
        <v>1738</v>
      </c>
      <c r="H915">
        <v>140</v>
      </c>
      <c r="I915" t="s">
        <v>342</v>
      </c>
      <c r="J915" t="s">
        <v>343</v>
      </c>
      <c r="K915" s="59">
        <v>7000</v>
      </c>
      <c r="L915" s="59">
        <v>7000</v>
      </c>
      <c r="M915" s="59">
        <v>0</v>
      </c>
      <c r="N915" s="59">
        <v>0</v>
      </c>
      <c r="O915" s="59">
        <v>0</v>
      </c>
      <c r="P915" s="59">
        <v>0</v>
      </c>
      <c r="Q915">
        <v>0</v>
      </c>
      <c r="R915">
        <v>0</v>
      </c>
    </row>
    <row r="916" spans="1:19">
      <c r="A916">
        <v>3622</v>
      </c>
      <c r="B916" t="s">
        <v>1897</v>
      </c>
      <c r="C916">
        <v>7206</v>
      </c>
      <c r="D916" t="s">
        <v>905</v>
      </c>
      <c r="E916">
        <v>214</v>
      </c>
      <c r="F916" t="s">
        <v>1563</v>
      </c>
      <c r="G916" t="s">
        <v>1564</v>
      </c>
      <c r="H916">
        <v>140</v>
      </c>
      <c r="I916" t="s">
        <v>342</v>
      </c>
      <c r="J916" t="s">
        <v>343</v>
      </c>
      <c r="K916" s="59">
        <v>4000</v>
      </c>
      <c r="L916" s="59">
        <v>4000</v>
      </c>
      <c r="M916" s="59">
        <v>0</v>
      </c>
      <c r="N916" s="59">
        <v>0</v>
      </c>
      <c r="O916" s="59">
        <v>0</v>
      </c>
      <c r="P916" s="59">
        <v>0</v>
      </c>
      <c r="Q916">
        <v>0</v>
      </c>
      <c r="R916">
        <v>0</v>
      </c>
      <c r="S916" t="s">
        <v>1898</v>
      </c>
    </row>
    <row r="917" spans="1:19">
      <c r="A917">
        <v>4106</v>
      </c>
      <c r="B917" t="s">
        <v>2022</v>
      </c>
      <c r="C917">
        <v>12458</v>
      </c>
      <c r="D917" t="s">
        <v>747</v>
      </c>
      <c r="E917">
        <v>311</v>
      </c>
      <c r="F917" t="s">
        <v>1539</v>
      </c>
      <c r="G917" t="s">
        <v>1540</v>
      </c>
      <c r="H917">
        <v>140</v>
      </c>
      <c r="I917" t="s">
        <v>342</v>
      </c>
      <c r="J917" t="s">
        <v>343</v>
      </c>
      <c r="K917" s="59">
        <v>30000</v>
      </c>
      <c r="L917" s="59">
        <v>30000</v>
      </c>
      <c r="M917" s="59">
        <v>0</v>
      </c>
      <c r="N917" s="59">
        <v>0</v>
      </c>
      <c r="O917" s="59">
        <v>0</v>
      </c>
      <c r="P917" s="59">
        <v>0</v>
      </c>
      <c r="Q917">
        <v>0</v>
      </c>
      <c r="R917">
        <v>0</v>
      </c>
    </row>
    <row r="918" spans="1:19">
      <c r="A918">
        <v>4120</v>
      </c>
      <c r="B918" t="s">
        <v>2024</v>
      </c>
      <c r="C918">
        <v>12458</v>
      </c>
      <c r="D918" t="s">
        <v>747</v>
      </c>
      <c r="E918">
        <v>311</v>
      </c>
      <c r="F918" t="s">
        <v>1539</v>
      </c>
      <c r="G918" t="s">
        <v>1540</v>
      </c>
      <c r="H918">
        <v>140</v>
      </c>
      <c r="I918" t="s">
        <v>342</v>
      </c>
      <c r="J918" t="s">
        <v>343</v>
      </c>
      <c r="K918" s="59">
        <v>30000</v>
      </c>
      <c r="L918" s="59">
        <v>30000</v>
      </c>
      <c r="M918" s="59">
        <v>0</v>
      </c>
      <c r="N918" s="59">
        <v>0</v>
      </c>
      <c r="O918" s="59">
        <v>0</v>
      </c>
      <c r="P918" s="59">
        <v>0</v>
      </c>
      <c r="Q918">
        <v>0</v>
      </c>
      <c r="R918">
        <v>0</v>
      </c>
    </row>
    <row r="919" spans="1:19">
      <c r="A919">
        <v>4329</v>
      </c>
      <c r="B919" t="s">
        <v>2059</v>
      </c>
      <c r="C919">
        <v>224</v>
      </c>
      <c r="D919" t="s">
        <v>750</v>
      </c>
      <c r="E919">
        <v>305</v>
      </c>
      <c r="F919" t="s">
        <v>1498</v>
      </c>
      <c r="G919" t="s">
        <v>1499</v>
      </c>
      <c r="H919">
        <v>140</v>
      </c>
      <c r="I919" t="s">
        <v>342</v>
      </c>
      <c r="J919" t="s">
        <v>343</v>
      </c>
      <c r="K919" s="59">
        <v>20000</v>
      </c>
      <c r="L919" s="59">
        <v>20000</v>
      </c>
      <c r="M919" s="59">
        <v>0</v>
      </c>
      <c r="N919" s="59">
        <v>0</v>
      </c>
      <c r="O919" s="59">
        <v>0</v>
      </c>
      <c r="P919" s="59">
        <v>0</v>
      </c>
      <c r="Q919">
        <v>0</v>
      </c>
      <c r="R919">
        <v>0</v>
      </c>
    </row>
    <row r="920" spans="1:19">
      <c r="A920">
        <v>4334</v>
      </c>
      <c r="B920" t="s">
        <v>2062</v>
      </c>
      <c r="C920">
        <v>226</v>
      </c>
      <c r="D920" t="s">
        <v>751</v>
      </c>
      <c r="E920">
        <v>403</v>
      </c>
      <c r="F920" t="s">
        <v>2063</v>
      </c>
      <c r="G920" t="s">
        <v>2064</v>
      </c>
      <c r="H920">
        <v>140</v>
      </c>
      <c r="I920" t="s">
        <v>342</v>
      </c>
      <c r="J920" t="s">
        <v>343</v>
      </c>
      <c r="K920" s="59">
        <v>5000</v>
      </c>
      <c r="L920" s="59">
        <v>5000</v>
      </c>
      <c r="M920" s="59">
        <v>0</v>
      </c>
      <c r="N920" s="59">
        <v>0</v>
      </c>
      <c r="O920" s="59">
        <v>0</v>
      </c>
      <c r="P920" s="59">
        <v>0</v>
      </c>
      <c r="Q920">
        <v>0</v>
      </c>
      <c r="R920">
        <v>0</v>
      </c>
    </row>
    <row r="921" spans="1:19">
      <c r="A921">
        <v>4335</v>
      </c>
      <c r="B921" t="s">
        <v>2065</v>
      </c>
      <c r="C921">
        <v>226</v>
      </c>
      <c r="D921" t="s">
        <v>751</v>
      </c>
      <c r="E921">
        <v>402</v>
      </c>
      <c r="F921" t="s">
        <v>2066</v>
      </c>
      <c r="G921" t="s">
        <v>2067</v>
      </c>
      <c r="H921">
        <v>140</v>
      </c>
      <c r="I921" t="s">
        <v>342</v>
      </c>
      <c r="J921" t="s">
        <v>343</v>
      </c>
      <c r="K921" s="59">
        <v>5000</v>
      </c>
      <c r="L921" s="59">
        <v>5000</v>
      </c>
      <c r="M921" s="59">
        <v>0</v>
      </c>
      <c r="N921" s="59">
        <v>0</v>
      </c>
      <c r="O921" s="59">
        <v>0</v>
      </c>
      <c r="P921" s="59">
        <v>0</v>
      </c>
      <c r="Q921">
        <v>0</v>
      </c>
      <c r="R921">
        <v>0</v>
      </c>
    </row>
    <row r="922" spans="1:19">
      <c r="A922">
        <v>4371</v>
      </c>
      <c r="B922" t="s">
        <v>2069</v>
      </c>
      <c r="C922">
        <v>231</v>
      </c>
      <c r="D922" t="s">
        <v>741</v>
      </c>
      <c r="E922">
        <v>311</v>
      </c>
      <c r="F922" t="s">
        <v>1539</v>
      </c>
      <c r="G922" t="s">
        <v>1540</v>
      </c>
      <c r="H922">
        <v>140</v>
      </c>
      <c r="I922" t="s">
        <v>342</v>
      </c>
      <c r="J922" t="s">
        <v>343</v>
      </c>
      <c r="K922" s="59">
        <v>30000</v>
      </c>
      <c r="L922" s="59">
        <v>30000</v>
      </c>
      <c r="M922" s="59">
        <v>0</v>
      </c>
      <c r="N922" s="59">
        <v>0</v>
      </c>
      <c r="O922" s="59">
        <v>0</v>
      </c>
      <c r="P922" s="59">
        <v>0</v>
      </c>
      <c r="Q922">
        <v>0</v>
      </c>
      <c r="R922">
        <v>0</v>
      </c>
    </row>
    <row r="923" spans="1:19">
      <c r="A923">
        <v>4375</v>
      </c>
      <c r="B923" t="s">
        <v>2070</v>
      </c>
      <c r="C923">
        <v>233</v>
      </c>
      <c r="D923" t="s">
        <v>753</v>
      </c>
      <c r="E923">
        <v>311</v>
      </c>
      <c r="F923" t="s">
        <v>1539</v>
      </c>
      <c r="G923" t="s">
        <v>1540</v>
      </c>
      <c r="H923">
        <v>140</v>
      </c>
      <c r="I923" t="s">
        <v>342</v>
      </c>
      <c r="J923" t="s">
        <v>343</v>
      </c>
      <c r="K923" s="59">
        <v>23040</v>
      </c>
      <c r="L923" s="59">
        <v>30000</v>
      </c>
      <c r="M923" s="59">
        <v>0</v>
      </c>
      <c r="N923" s="59">
        <v>0</v>
      </c>
      <c r="O923" s="59">
        <v>0</v>
      </c>
      <c r="P923" s="59">
        <v>0</v>
      </c>
      <c r="Q923">
        <v>0</v>
      </c>
      <c r="R923">
        <v>0</v>
      </c>
    </row>
    <row r="924" spans="1:19">
      <c r="A924">
        <v>4426</v>
      </c>
      <c r="B924" t="s">
        <v>2079</v>
      </c>
      <c r="C924">
        <v>223</v>
      </c>
      <c r="D924" t="s">
        <v>749</v>
      </c>
      <c r="E924">
        <v>309</v>
      </c>
      <c r="F924" t="s">
        <v>1175</v>
      </c>
      <c r="G924" t="s">
        <v>1176</v>
      </c>
      <c r="H924">
        <v>140</v>
      </c>
      <c r="I924" t="s">
        <v>342</v>
      </c>
      <c r="J924" t="s">
        <v>343</v>
      </c>
      <c r="K924" s="59">
        <v>15000</v>
      </c>
      <c r="L924" s="59">
        <v>15000</v>
      </c>
      <c r="M924" s="59">
        <v>0</v>
      </c>
      <c r="N924" s="59">
        <v>0</v>
      </c>
      <c r="O924" s="59">
        <v>0</v>
      </c>
      <c r="P924" s="59">
        <v>0</v>
      </c>
      <c r="Q924">
        <v>0</v>
      </c>
      <c r="R924">
        <v>0</v>
      </c>
    </row>
    <row r="925" spans="1:19">
      <c r="A925">
        <v>4427</v>
      </c>
      <c r="B925" t="s">
        <v>2080</v>
      </c>
      <c r="C925">
        <v>223</v>
      </c>
      <c r="D925" t="s">
        <v>749</v>
      </c>
      <c r="E925">
        <v>402</v>
      </c>
      <c r="F925" t="s">
        <v>2066</v>
      </c>
      <c r="G925" t="s">
        <v>2067</v>
      </c>
      <c r="H925">
        <v>140</v>
      </c>
      <c r="I925" t="s">
        <v>342</v>
      </c>
      <c r="J925" t="s">
        <v>343</v>
      </c>
      <c r="K925" s="59">
        <v>50000</v>
      </c>
      <c r="L925" s="59">
        <v>50000</v>
      </c>
      <c r="M925" s="59">
        <v>0</v>
      </c>
      <c r="N925" s="59">
        <v>0</v>
      </c>
      <c r="O925" s="59">
        <v>0</v>
      </c>
      <c r="P925" s="59">
        <v>0</v>
      </c>
      <c r="Q925">
        <v>0</v>
      </c>
      <c r="R925">
        <v>0</v>
      </c>
    </row>
    <row r="926" spans="1:19">
      <c r="A926">
        <v>4431</v>
      </c>
      <c r="B926" t="s">
        <v>2025</v>
      </c>
      <c r="C926">
        <v>12462</v>
      </c>
      <c r="D926" t="s">
        <v>748</v>
      </c>
      <c r="E926">
        <v>401</v>
      </c>
      <c r="F926" t="s">
        <v>2026</v>
      </c>
      <c r="G926" t="s">
        <v>2027</v>
      </c>
      <c r="H926">
        <v>140</v>
      </c>
      <c r="I926" t="s">
        <v>342</v>
      </c>
      <c r="J926" t="s">
        <v>343</v>
      </c>
      <c r="K926" s="59">
        <v>7200</v>
      </c>
      <c r="L926" s="59">
        <v>10000</v>
      </c>
      <c r="M926" s="59">
        <v>0</v>
      </c>
      <c r="N926" s="59">
        <v>0</v>
      </c>
      <c r="O926" s="59">
        <v>0</v>
      </c>
      <c r="P926" s="59">
        <v>0</v>
      </c>
      <c r="Q926">
        <v>0</v>
      </c>
      <c r="R926">
        <v>0</v>
      </c>
    </row>
    <row r="927" spans="1:19">
      <c r="A927">
        <v>5813</v>
      </c>
      <c r="B927" t="s">
        <v>2027</v>
      </c>
      <c r="C927">
        <v>223</v>
      </c>
      <c r="D927" t="s">
        <v>749</v>
      </c>
      <c r="E927">
        <v>401</v>
      </c>
      <c r="F927" t="s">
        <v>2026</v>
      </c>
      <c r="G927" t="s">
        <v>2027</v>
      </c>
      <c r="H927">
        <v>140</v>
      </c>
      <c r="I927" t="s">
        <v>342</v>
      </c>
      <c r="J927" t="s">
        <v>343</v>
      </c>
      <c r="K927" s="59">
        <v>30000</v>
      </c>
      <c r="L927" s="59">
        <v>30000</v>
      </c>
      <c r="M927" s="59">
        <v>0</v>
      </c>
      <c r="N927" s="59">
        <v>0</v>
      </c>
      <c r="O927" s="59">
        <v>0</v>
      </c>
      <c r="P927" s="59">
        <v>0</v>
      </c>
      <c r="Q927">
        <v>0</v>
      </c>
      <c r="R927">
        <v>0</v>
      </c>
    </row>
    <row r="928" spans="1:19">
      <c r="A928">
        <v>6912</v>
      </c>
      <c r="B928" t="s">
        <v>2335</v>
      </c>
      <c r="C928">
        <v>12611</v>
      </c>
      <c r="D928" t="s">
        <v>931</v>
      </c>
      <c r="E928">
        <v>305</v>
      </c>
      <c r="F928" t="s">
        <v>1498</v>
      </c>
      <c r="G928" t="s">
        <v>1499</v>
      </c>
      <c r="H928">
        <v>140</v>
      </c>
      <c r="I928" t="s">
        <v>342</v>
      </c>
      <c r="J928" t="s">
        <v>343</v>
      </c>
      <c r="K928" s="59">
        <v>54000</v>
      </c>
      <c r="L928" s="59">
        <v>54000</v>
      </c>
      <c r="M928" s="59">
        <v>0</v>
      </c>
      <c r="N928" s="59">
        <v>0</v>
      </c>
      <c r="O928" s="59">
        <v>0</v>
      </c>
      <c r="P928" s="59">
        <v>0</v>
      </c>
      <c r="Q928">
        <v>0</v>
      </c>
      <c r="R928">
        <v>0</v>
      </c>
    </row>
    <row r="929" spans="1:19">
      <c r="A929">
        <v>7149</v>
      </c>
      <c r="B929" t="s">
        <v>2350</v>
      </c>
      <c r="C929">
        <v>220</v>
      </c>
      <c r="D929" t="s">
        <v>740</v>
      </c>
      <c r="E929">
        <v>314</v>
      </c>
      <c r="F929" t="s">
        <v>1257</v>
      </c>
      <c r="G929" t="s">
        <v>1258</v>
      </c>
      <c r="H929">
        <v>140</v>
      </c>
      <c r="I929" t="s">
        <v>342</v>
      </c>
      <c r="J929" t="s">
        <v>343</v>
      </c>
      <c r="K929" s="59">
        <v>60000</v>
      </c>
      <c r="L929" s="59">
        <v>60000</v>
      </c>
      <c r="M929" s="59">
        <v>0</v>
      </c>
      <c r="N929" s="59">
        <v>0</v>
      </c>
      <c r="O929" s="59">
        <v>0</v>
      </c>
      <c r="P929" s="59">
        <v>0</v>
      </c>
      <c r="Q929">
        <v>0</v>
      </c>
      <c r="R929">
        <v>0</v>
      </c>
    </row>
    <row r="930" spans="1:19">
      <c r="A930">
        <v>8626</v>
      </c>
      <c r="B930" t="s">
        <v>2481</v>
      </c>
      <c r="C930">
        <v>206</v>
      </c>
      <c r="D930" t="s">
        <v>904</v>
      </c>
      <c r="E930">
        <v>306</v>
      </c>
      <c r="F930" t="s">
        <v>2482</v>
      </c>
      <c r="G930" t="s">
        <v>2483</v>
      </c>
      <c r="H930">
        <v>140</v>
      </c>
      <c r="I930" t="s">
        <v>342</v>
      </c>
      <c r="J930" t="s">
        <v>343</v>
      </c>
      <c r="K930" s="59">
        <v>5000</v>
      </c>
      <c r="L930" s="59">
        <v>5000</v>
      </c>
      <c r="M930" s="59">
        <v>203</v>
      </c>
      <c r="N930" s="59">
        <v>0</v>
      </c>
      <c r="O930" s="59">
        <v>0</v>
      </c>
      <c r="P930" s="59">
        <v>0</v>
      </c>
      <c r="Q930">
        <v>0</v>
      </c>
      <c r="R930">
        <v>0</v>
      </c>
    </row>
    <row r="931" spans="1:19">
      <c r="A931">
        <v>9638</v>
      </c>
      <c r="B931" t="s">
        <v>2594</v>
      </c>
      <c r="C931">
        <v>210</v>
      </c>
      <c r="D931" t="s">
        <v>929</v>
      </c>
      <c r="E931">
        <v>314</v>
      </c>
      <c r="F931" t="s">
        <v>1257</v>
      </c>
      <c r="G931" t="s">
        <v>1258</v>
      </c>
      <c r="H931">
        <v>140</v>
      </c>
      <c r="I931" t="s">
        <v>342</v>
      </c>
      <c r="J931" t="s">
        <v>343</v>
      </c>
      <c r="K931" s="59">
        <v>2671.5</v>
      </c>
      <c r="L931" s="59">
        <v>2671.5</v>
      </c>
      <c r="M931" s="59">
        <v>2671.5</v>
      </c>
      <c r="N931" s="59">
        <v>0</v>
      </c>
      <c r="O931" s="59">
        <v>0</v>
      </c>
      <c r="P931" s="59">
        <v>0</v>
      </c>
      <c r="Q931">
        <v>0</v>
      </c>
      <c r="R931">
        <v>0</v>
      </c>
      <c r="S931" t="s">
        <v>2595</v>
      </c>
    </row>
    <row r="932" spans="1:19">
      <c r="A932">
        <v>9639</v>
      </c>
      <c r="B932" t="s">
        <v>2596</v>
      </c>
      <c r="C932">
        <v>210</v>
      </c>
      <c r="D932" t="s">
        <v>929</v>
      </c>
      <c r="E932">
        <v>314</v>
      </c>
      <c r="F932" t="s">
        <v>1257</v>
      </c>
      <c r="G932" t="s">
        <v>1258</v>
      </c>
      <c r="H932">
        <v>140</v>
      </c>
      <c r="I932" t="s">
        <v>342</v>
      </c>
      <c r="J932" t="s">
        <v>343</v>
      </c>
      <c r="K932" s="59">
        <v>14730.48</v>
      </c>
      <c r="L932" s="59">
        <v>14730.48</v>
      </c>
      <c r="M932" s="59">
        <v>14730.48</v>
      </c>
      <c r="N932" s="59">
        <v>0</v>
      </c>
      <c r="O932" s="59">
        <v>0</v>
      </c>
      <c r="P932" s="59">
        <v>0</v>
      </c>
      <c r="Q932">
        <v>0</v>
      </c>
      <c r="R932">
        <v>0</v>
      </c>
      <c r="S932" t="s">
        <v>2597</v>
      </c>
    </row>
    <row r="933" spans="1:19">
      <c r="A933">
        <v>1256</v>
      </c>
      <c r="B933" t="s">
        <v>1009</v>
      </c>
      <c r="C933">
        <v>39</v>
      </c>
      <c r="D933" t="s">
        <v>899</v>
      </c>
      <c r="E933">
        <v>102</v>
      </c>
      <c r="F933" t="s">
        <v>1010</v>
      </c>
      <c r="G933" t="s">
        <v>1011</v>
      </c>
      <c r="H933">
        <v>141</v>
      </c>
      <c r="I933" t="s">
        <v>242</v>
      </c>
      <c r="J933" t="s">
        <v>243</v>
      </c>
      <c r="K933" s="59">
        <v>0</v>
      </c>
      <c r="L933" s="59">
        <v>0</v>
      </c>
      <c r="M933" s="59">
        <v>0</v>
      </c>
      <c r="N933" s="59">
        <v>0</v>
      </c>
      <c r="O933" s="59">
        <v>0</v>
      </c>
      <c r="P933" s="59">
        <v>0</v>
      </c>
      <c r="Q933">
        <v>0</v>
      </c>
      <c r="R933">
        <v>0</v>
      </c>
    </row>
    <row r="934" spans="1:19">
      <c r="A934">
        <v>1257</v>
      </c>
      <c r="B934" t="s">
        <v>1009</v>
      </c>
      <c r="C934">
        <v>40</v>
      </c>
      <c r="D934" t="s">
        <v>397</v>
      </c>
      <c r="E934">
        <v>102</v>
      </c>
      <c r="F934" t="s">
        <v>1010</v>
      </c>
      <c r="G934" t="s">
        <v>1011</v>
      </c>
      <c r="H934">
        <v>141</v>
      </c>
      <c r="I934" t="s">
        <v>242</v>
      </c>
      <c r="J934" t="s">
        <v>243</v>
      </c>
      <c r="K934" s="59">
        <v>0</v>
      </c>
      <c r="L934" s="59">
        <v>0</v>
      </c>
      <c r="M934" s="59">
        <v>0</v>
      </c>
      <c r="N934" s="59">
        <v>0</v>
      </c>
      <c r="O934" s="59">
        <v>0</v>
      </c>
      <c r="P934" s="59">
        <v>0</v>
      </c>
      <c r="Q934">
        <v>0</v>
      </c>
      <c r="R934">
        <v>0</v>
      </c>
    </row>
    <row r="935" spans="1:19">
      <c r="A935">
        <v>1258</v>
      </c>
      <c r="B935" t="s">
        <v>1009</v>
      </c>
      <c r="C935">
        <v>43</v>
      </c>
      <c r="D935" t="s">
        <v>831</v>
      </c>
      <c r="E935">
        <v>102</v>
      </c>
      <c r="F935" t="s">
        <v>1010</v>
      </c>
      <c r="G935" t="s">
        <v>1011</v>
      </c>
      <c r="H935">
        <v>141</v>
      </c>
      <c r="I935" t="s">
        <v>242</v>
      </c>
      <c r="J935" t="s">
        <v>243</v>
      </c>
      <c r="K935" s="59">
        <v>0</v>
      </c>
      <c r="L935" s="59">
        <v>0</v>
      </c>
      <c r="M935" s="59">
        <v>0</v>
      </c>
      <c r="N935" s="59">
        <v>0</v>
      </c>
      <c r="O935" s="59">
        <v>0</v>
      </c>
      <c r="P935" s="59">
        <v>0</v>
      </c>
      <c r="Q935">
        <v>0</v>
      </c>
      <c r="R935">
        <v>0</v>
      </c>
    </row>
    <row r="936" spans="1:19">
      <c r="A936">
        <v>1259</v>
      </c>
      <c r="B936" t="s">
        <v>1009</v>
      </c>
      <c r="C936">
        <v>44</v>
      </c>
      <c r="D936" t="s">
        <v>830</v>
      </c>
      <c r="E936">
        <v>102</v>
      </c>
      <c r="F936" t="s">
        <v>1010</v>
      </c>
      <c r="G936" t="s">
        <v>1011</v>
      </c>
      <c r="H936">
        <v>141</v>
      </c>
      <c r="I936" t="s">
        <v>242</v>
      </c>
      <c r="J936" t="s">
        <v>243</v>
      </c>
      <c r="K936" s="59">
        <v>0</v>
      </c>
      <c r="L936" s="59">
        <v>0</v>
      </c>
      <c r="M936" s="59">
        <v>0</v>
      </c>
      <c r="N936" s="59">
        <v>0</v>
      </c>
      <c r="O936" s="59">
        <v>0</v>
      </c>
      <c r="P936" s="59">
        <v>0</v>
      </c>
      <c r="Q936">
        <v>0</v>
      </c>
      <c r="R936">
        <v>0</v>
      </c>
    </row>
    <row r="937" spans="1:19">
      <c r="A937">
        <v>1260</v>
      </c>
      <c r="B937" t="s">
        <v>1009</v>
      </c>
      <c r="C937">
        <v>46</v>
      </c>
      <c r="D937" t="s">
        <v>832</v>
      </c>
      <c r="E937">
        <v>102</v>
      </c>
      <c r="F937" t="s">
        <v>1010</v>
      </c>
      <c r="G937" t="s">
        <v>1011</v>
      </c>
      <c r="H937">
        <v>141</v>
      </c>
      <c r="I937" t="s">
        <v>242</v>
      </c>
      <c r="J937" t="s">
        <v>243</v>
      </c>
      <c r="K937" s="59">
        <v>0</v>
      </c>
      <c r="L937" s="59">
        <v>0</v>
      </c>
      <c r="M937" s="59">
        <v>0</v>
      </c>
      <c r="N937" s="59">
        <v>0</v>
      </c>
      <c r="O937" s="59">
        <v>0</v>
      </c>
      <c r="P937" s="59">
        <v>0</v>
      </c>
      <c r="Q937">
        <v>0</v>
      </c>
      <c r="R937">
        <v>0</v>
      </c>
    </row>
    <row r="938" spans="1:19">
      <c r="A938">
        <v>1261</v>
      </c>
      <c r="B938" t="s">
        <v>1009</v>
      </c>
      <c r="C938">
        <v>47</v>
      </c>
      <c r="D938" t="s">
        <v>960</v>
      </c>
      <c r="E938">
        <v>102</v>
      </c>
      <c r="F938" t="s">
        <v>1010</v>
      </c>
      <c r="G938" t="s">
        <v>1011</v>
      </c>
      <c r="H938">
        <v>141</v>
      </c>
      <c r="I938" t="s">
        <v>242</v>
      </c>
      <c r="J938" t="s">
        <v>243</v>
      </c>
      <c r="K938" s="59">
        <v>0</v>
      </c>
      <c r="L938" s="59">
        <v>0</v>
      </c>
      <c r="M938" s="59">
        <v>0</v>
      </c>
      <c r="N938" s="59">
        <v>0</v>
      </c>
      <c r="O938" s="59">
        <v>0</v>
      </c>
      <c r="P938" s="59">
        <v>0</v>
      </c>
      <c r="Q938">
        <v>0</v>
      </c>
      <c r="R938">
        <v>0</v>
      </c>
    </row>
    <row r="939" spans="1:19">
      <c r="A939">
        <v>1262</v>
      </c>
      <c r="B939" t="s">
        <v>1009</v>
      </c>
      <c r="C939">
        <v>54</v>
      </c>
      <c r="D939" t="s">
        <v>839</v>
      </c>
      <c r="E939">
        <v>102</v>
      </c>
      <c r="F939" t="s">
        <v>1010</v>
      </c>
      <c r="G939" t="s">
        <v>1011</v>
      </c>
      <c r="H939">
        <v>141</v>
      </c>
      <c r="I939" t="s">
        <v>242</v>
      </c>
      <c r="J939" t="s">
        <v>243</v>
      </c>
      <c r="K939" s="59">
        <v>0</v>
      </c>
      <c r="L939" s="59">
        <v>0</v>
      </c>
      <c r="M939" s="59">
        <v>0</v>
      </c>
      <c r="N939" s="59">
        <v>0</v>
      </c>
      <c r="O939" s="59">
        <v>0</v>
      </c>
      <c r="P939" s="59">
        <v>0</v>
      </c>
      <c r="Q939">
        <v>0</v>
      </c>
      <c r="R939">
        <v>0</v>
      </c>
    </row>
    <row r="940" spans="1:19">
      <c r="A940">
        <v>1263</v>
      </c>
      <c r="B940" t="s">
        <v>1009</v>
      </c>
      <c r="C940">
        <v>55</v>
      </c>
      <c r="D940" t="s">
        <v>834</v>
      </c>
      <c r="E940">
        <v>102</v>
      </c>
      <c r="F940" t="s">
        <v>1010</v>
      </c>
      <c r="G940" t="s">
        <v>1011</v>
      </c>
      <c r="H940">
        <v>141</v>
      </c>
      <c r="I940" t="s">
        <v>242</v>
      </c>
      <c r="J940" t="s">
        <v>243</v>
      </c>
      <c r="K940" s="59">
        <v>0</v>
      </c>
      <c r="L940" s="59">
        <v>0</v>
      </c>
      <c r="M940" s="59">
        <v>0</v>
      </c>
      <c r="N940" s="59">
        <v>0</v>
      </c>
      <c r="O940" s="59">
        <v>0</v>
      </c>
      <c r="P940" s="59">
        <v>0</v>
      </c>
      <c r="Q940">
        <v>0</v>
      </c>
      <c r="R940">
        <v>0</v>
      </c>
    </row>
    <row r="941" spans="1:19">
      <c r="A941">
        <v>1264</v>
      </c>
      <c r="B941" t="s">
        <v>1009</v>
      </c>
      <c r="C941">
        <v>56</v>
      </c>
      <c r="D941" t="s">
        <v>833</v>
      </c>
      <c r="E941">
        <v>102</v>
      </c>
      <c r="F941" t="s">
        <v>1010</v>
      </c>
      <c r="G941" t="s">
        <v>1011</v>
      </c>
      <c r="H941">
        <v>141</v>
      </c>
      <c r="I941" t="s">
        <v>242</v>
      </c>
      <c r="J941" t="s">
        <v>243</v>
      </c>
      <c r="K941" s="59">
        <v>0</v>
      </c>
      <c r="L941" s="59">
        <v>0</v>
      </c>
      <c r="M941" s="59">
        <v>0</v>
      </c>
      <c r="N941" s="59">
        <v>0</v>
      </c>
      <c r="O941" s="59">
        <v>0</v>
      </c>
      <c r="P941" s="59">
        <v>0</v>
      </c>
      <c r="Q941">
        <v>0</v>
      </c>
      <c r="R941">
        <v>0</v>
      </c>
    </row>
    <row r="942" spans="1:19">
      <c r="A942">
        <v>1265</v>
      </c>
      <c r="B942" t="s">
        <v>1009</v>
      </c>
      <c r="C942">
        <v>57</v>
      </c>
      <c r="D942" t="s">
        <v>840</v>
      </c>
      <c r="E942">
        <v>102</v>
      </c>
      <c r="F942" t="s">
        <v>1010</v>
      </c>
      <c r="G942" t="s">
        <v>1011</v>
      </c>
      <c r="H942">
        <v>141</v>
      </c>
      <c r="I942" t="s">
        <v>242</v>
      </c>
      <c r="J942" t="s">
        <v>243</v>
      </c>
      <c r="K942" s="59">
        <v>0</v>
      </c>
      <c r="L942" s="59">
        <v>0</v>
      </c>
      <c r="M942" s="59">
        <v>0</v>
      </c>
      <c r="N942" s="59">
        <v>0</v>
      </c>
      <c r="O942" s="59">
        <v>0</v>
      </c>
      <c r="P942" s="59">
        <v>0</v>
      </c>
      <c r="Q942">
        <v>0</v>
      </c>
      <c r="R942">
        <v>0</v>
      </c>
    </row>
    <row r="943" spans="1:19">
      <c r="A943">
        <v>1266</v>
      </c>
      <c r="B943" t="s">
        <v>1009</v>
      </c>
      <c r="C943">
        <v>58</v>
      </c>
      <c r="D943" t="s">
        <v>836</v>
      </c>
      <c r="E943">
        <v>102</v>
      </c>
      <c r="F943" t="s">
        <v>1010</v>
      </c>
      <c r="G943" t="s">
        <v>1011</v>
      </c>
      <c r="H943">
        <v>141</v>
      </c>
      <c r="I943" t="s">
        <v>242</v>
      </c>
      <c r="J943" t="s">
        <v>243</v>
      </c>
      <c r="K943" s="59">
        <v>0</v>
      </c>
      <c r="L943" s="59">
        <v>0</v>
      </c>
      <c r="M943" s="59">
        <v>0</v>
      </c>
      <c r="N943" s="59">
        <v>0</v>
      </c>
      <c r="O943" s="59">
        <v>0</v>
      </c>
      <c r="P943" s="59">
        <v>0</v>
      </c>
      <c r="Q943">
        <v>0</v>
      </c>
      <c r="R943">
        <v>0</v>
      </c>
    </row>
    <row r="944" spans="1:19">
      <c r="A944">
        <v>1267</v>
      </c>
      <c r="B944" t="s">
        <v>1009</v>
      </c>
      <c r="C944">
        <v>59</v>
      </c>
      <c r="D944" t="s">
        <v>838</v>
      </c>
      <c r="E944">
        <v>102</v>
      </c>
      <c r="F944" t="s">
        <v>1010</v>
      </c>
      <c r="G944" t="s">
        <v>1011</v>
      </c>
      <c r="H944">
        <v>141</v>
      </c>
      <c r="I944" t="s">
        <v>242</v>
      </c>
      <c r="J944" t="s">
        <v>243</v>
      </c>
      <c r="K944" s="59">
        <v>0</v>
      </c>
      <c r="L944" s="59">
        <v>0</v>
      </c>
      <c r="M944" s="59">
        <v>0</v>
      </c>
      <c r="N944" s="59">
        <v>0</v>
      </c>
      <c r="O944" s="59">
        <v>0</v>
      </c>
      <c r="P944" s="59">
        <v>0</v>
      </c>
      <c r="Q944">
        <v>0</v>
      </c>
      <c r="R944">
        <v>0</v>
      </c>
    </row>
    <row r="945" spans="1:18">
      <c r="A945">
        <v>1268</v>
      </c>
      <c r="B945" t="s">
        <v>1009</v>
      </c>
      <c r="C945">
        <v>60</v>
      </c>
      <c r="D945" t="s">
        <v>850</v>
      </c>
      <c r="E945">
        <v>102</v>
      </c>
      <c r="F945" t="s">
        <v>1010</v>
      </c>
      <c r="G945" t="s">
        <v>1011</v>
      </c>
      <c r="H945">
        <v>141</v>
      </c>
      <c r="I945" t="s">
        <v>242</v>
      </c>
      <c r="J945" t="s">
        <v>243</v>
      </c>
      <c r="K945" s="59">
        <v>0</v>
      </c>
      <c r="L945" s="59">
        <v>0</v>
      </c>
      <c r="M945" s="59">
        <v>0</v>
      </c>
      <c r="N945" s="59">
        <v>0</v>
      </c>
      <c r="O945" s="59">
        <v>0</v>
      </c>
      <c r="P945" s="59">
        <v>0</v>
      </c>
      <c r="Q945">
        <v>0</v>
      </c>
      <c r="R945">
        <v>0</v>
      </c>
    </row>
    <row r="946" spans="1:18">
      <c r="A946">
        <v>1269</v>
      </c>
      <c r="B946" t="s">
        <v>1009</v>
      </c>
      <c r="C946">
        <v>75</v>
      </c>
      <c r="D946" t="s">
        <v>910</v>
      </c>
      <c r="E946">
        <v>102</v>
      </c>
      <c r="F946" t="s">
        <v>1010</v>
      </c>
      <c r="G946" t="s">
        <v>1011</v>
      </c>
      <c r="H946">
        <v>141</v>
      </c>
      <c r="I946" t="s">
        <v>242</v>
      </c>
      <c r="J946" t="s">
        <v>243</v>
      </c>
      <c r="K946" s="59">
        <v>0</v>
      </c>
      <c r="L946" s="59">
        <v>0</v>
      </c>
      <c r="M946" s="59">
        <v>0</v>
      </c>
      <c r="N946" s="59">
        <v>0</v>
      </c>
      <c r="O946" s="59">
        <v>0</v>
      </c>
      <c r="P946" s="59">
        <v>0</v>
      </c>
      <c r="Q946">
        <v>0</v>
      </c>
      <c r="R946">
        <v>0</v>
      </c>
    </row>
    <row r="947" spans="1:18">
      <c r="A947">
        <v>1270</v>
      </c>
      <c r="B947" t="s">
        <v>1009</v>
      </c>
      <c r="C947">
        <v>76</v>
      </c>
      <c r="D947" t="s">
        <v>933</v>
      </c>
      <c r="E947">
        <v>102</v>
      </c>
      <c r="F947" t="s">
        <v>1010</v>
      </c>
      <c r="G947" t="s">
        <v>1011</v>
      </c>
      <c r="H947">
        <v>141</v>
      </c>
      <c r="I947" t="s">
        <v>242</v>
      </c>
      <c r="J947" t="s">
        <v>243</v>
      </c>
      <c r="K947" s="59">
        <v>0</v>
      </c>
      <c r="L947" s="59">
        <v>0</v>
      </c>
      <c r="M947" s="59">
        <v>0</v>
      </c>
      <c r="N947" s="59">
        <v>0</v>
      </c>
      <c r="O947" s="59">
        <v>0</v>
      </c>
      <c r="P947" s="59">
        <v>0</v>
      </c>
      <c r="Q947">
        <v>0</v>
      </c>
      <c r="R947">
        <v>0</v>
      </c>
    </row>
    <row r="948" spans="1:18">
      <c r="A948">
        <v>1271</v>
      </c>
      <c r="B948" t="s">
        <v>1009</v>
      </c>
      <c r="C948">
        <v>81</v>
      </c>
      <c r="D948" t="s">
        <v>853</v>
      </c>
      <c r="E948">
        <v>102</v>
      </c>
      <c r="F948" t="s">
        <v>1010</v>
      </c>
      <c r="G948" t="s">
        <v>1011</v>
      </c>
      <c r="H948">
        <v>141</v>
      </c>
      <c r="I948" t="s">
        <v>242</v>
      </c>
      <c r="J948" t="s">
        <v>243</v>
      </c>
      <c r="K948" s="59">
        <v>0</v>
      </c>
      <c r="L948" s="59">
        <v>0</v>
      </c>
      <c r="M948" s="59">
        <v>0</v>
      </c>
      <c r="N948" s="59">
        <v>0</v>
      </c>
      <c r="O948" s="59">
        <v>0</v>
      </c>
      <c r="P948" s="59">
        <v>0</v>
      </c>
      <c r="Q948">
        <v>0</v>
      </c>
      <c r="R948">
        <v>0</v>
      </c>
    </row>
    <row r="949" spans="1:18">
      <c r="A949">
        <v>1272</v>
      </c>
      <c r="B949" t="s">
        <v>1009</v>
      </c>
      <c r="C949">
        <v>83</v>
      </c>
      <c r="D949" t="s">
        <v>816</v>
      </c>
      <c r="E949">
        <v>102</v>
      </c>
      <c r="F949" t="s">
        <v>1010</v>
      </c>
      <c r="G949" t="s">
        <v>1011</v>
      </c>
      <c r="H949">
        <v>141</v>
      </c>
      <c r="I949" t="s">
        <v>242</v>
      </c>
      <c r="J949" t="s">
        <v>243</v>
      </c>
      <c r="K949" s="59">
        <v>0</v>
      </c>
      <c r="L949" s="59">
        <v>0</v>
      </c>
      <c r="M949" s="59">
        <v>0</v>
      </c>
      <c r="N949" s="59">
        <v>0</v>
      </c>
      <c r="O949" s="59">
        <v>0</v>
      </c>
      <c r="P949" s="59">
        <v>0</v>
      </c>
      <c r="Q949">
        <v>0</v>
      </c>
      <c r="R949">
        <v>0</v>
      </c>
    </row>
    <row r="950" spans="1:18">
      <c r="A950">
        <v>1273</v>
      </c>
      <c r="B950" t="s">
        <v>1009</v>
      </c>
      <c r="C950">
        <v>84</v>
      </c>
      <c r="D950" t="s">
        <v>828</v>
      </c>
      <c r="E950">
        <v>102</v>
      </c>
      <c r="F950" t="s">
        <v>1010</v>
      </c>
      <c r="G950" t="s">
        <v>1011</v>
      </c>
      <c r="H950">
        <v>141</v>
      </c>
      <c r="I950" t="s">
        <v>242</v>
      </c>
      <c r="J950" t="s">
        <v>243</v>
      </c>
      <c r="K950" s="59">
        <v>0</v>
      </c>
      <c r="L950" s="59">
        <v>0</v>
      </c>
      <c r="M950" s="59">
        <v>0</v>
      </c>
      <c r="N950" s="59">
        <v>0</v>
      </c>
      <c r="O950" s="59">
        <v>0</v>
      </c>
      <c r="P950" s="59">
        <v>0</v>
      </c>
      <c r="Q950">
        <v>0</v>
      </c>
      <c r="R950">
        <v>0</v>
      </c>
    </row>
    <row r="951" spans="1:18">
      <c r="A951">
        <v>1274</v>
      </c>
      <c r="B951" t="s">
        <v>1009</v>
      </c>
      <c r="C951">
        <v>85</v>
      </c>
      <c r="D951" t="s">
        <v>962</v>
      </c>
      <c r="E951">
        <v>102</v>
      </c>
      <c r="F951" t="s">
        <v>1010</v>
      </c>
      <c r="G951" t="s">
        <v>1011</v>
      </c>
      <c r="H951">
        <v>141</v>
      </c>
      <c r="I951" t="s">
        <v>242</v>
      </c>
      <c r="J951" t="s">
        <v>243</v>
      </c>
      <c r="K951" s="59">
        <v>0</v>
      </c>
      <c r="L951" s="59">
        <v>0</v>
      </c>
      <c r="M951" s="59">
        <v>0</v>
      </c>
      <c r="N951" s="59">
        <v>0</v>
      </c>
      <c r="O951" s="59">
        <v>0</v>
      </c>
      <c r="P951" s="59">
        <v>0</v>
      </c>
      <c r="Q951">
        <v>0</v>
      </c>
      <c r="R951">
        <v>0</v>
      </c>
    </row>
    <row r="952" spans="1:18">
      <c r="A952">
        <v>1275</v>
      </c>
      <c r="B952" t="s">
        <v>1009</v>
      </c>
      <c r="C952">
        <v>86</v>
      </c>
      <c r="D952" t="s">
        <v>822</v>
      </c>
      <c r="E952">
        <v>102</v>
      </c>
      <c r="F952" t="s">
        <v>1010</v>
      </c>
      <c r="G952" t="s">
        <v>1011</v>
      </c>
      <c r="H952">
        <v>141</v>
      </c>
      <c r="I952" t="s">
        <v>242</v>
      </c>
      <c r="J952" t="s">
        <v>243</v>
      </c>
      <c r="K952" s="59">
        <v>0</v>
      </c>
      <c r="L952" s="59">
        <v>0</v>
      </c>
      <c r="M952" s="59">
        <v>0</v>
      </c>
      <c r="N952" s="59">
        <v>0</v>
      </c>
      <c r="O952" s="59">
        <v>0</v>
      </c>
      <c r="P952" s="59">
        <v>0</v>
      </c>
      <c r="Q952">
        <v>0</v>
      </c>
      <c r="R952">
        <v>0</v>
      </c>
    </row>
    <row r="953" spans="1:18">
      <c r="A953">
        <v>1276</v>
      </c>
      <c r="B953" t="s">
        <v>1009</v>
      </c>
      <c r="C953">
        <v>88</v>
      </c>
      <c r="D953" t="s">
        <v>854</v>
      </c>
      <c r="E953">
        <v>102</v>
      </c>
      <c r="F953" t="s">
        <v>1010</v>
      </c>
      <c r="G953" t="s">
        <v>1011</v>
      </c>
      <c r="H953">
        <v>141</v>
      </c>
      <c r="I953" t="s">
        <v>242</v>
      </c>
      <c r="J953" t="s">
        <v>243</v>
      </c>
      <c r="K953" s="59">
        <v>0</v>
      </c>
      <c r="L953" s="59">
        <v>0</v>
      </c>
      <c r="M953" s="59">
        <v>0</v>
      </c>
      <c r="N953" s="59">
        <v>0</v>
      </c>
      <c r="O953" s="59">
        <v>0</v>
      </c>
      <c r="P953" s="59">
        <v>0</v>
      </c>
      <c r="Q953">
        <v>0</v>
      </c>
      <c r="R953">
        <v>0</v>
      </c>
    </row>
    <row r="954" spans="1:18">
      <c r="A954">
        <v>1277</v>
      </c>
      <c r="B954" t="s">
        <v>1009</v>
      </c>
      <c r="C954">
        <v>89</v>
      </c>
      <c r="D954" t="s">
        <v>847</v>
      </c>
      <c r="E954">
        <v>102</v>
      </c>
      <c r="F954" t="s">
        <v>1010</v>
      </c>
      <c r="G954" t="s">
        <v>1011</v>
      </c>
      <c r="H954">
        <v>141</v>
      </c>
      <c r="I954" t="s">
        <v>242</v>
      </c>
      <c r="J954" t="s">
        <v>243</v>
      </c>
      <c r="K954" s="59">
        <v>0</v>
      </c>
      <c r="L954" s="59">
        <v>0</v>
      </c>
      <c r="M954" s="59">
        <v>0</v>
      </c>
      <c r="N954" s="59">
        <v>0</v>
      </c>
      <c r="O954" s="59">
        <v>0</v>
      </c>
      <c r="P954" s="59">
        <v>0</v>
      </c>
      <c r="Q954">
        <v>0</v>
      </c>
      <c r="R954">
        <v>0</v>
      </c>
    </row>
    <row r="955" spans="1:18">
      <c r="A955">
        <v>1278</v>
      </c>
      <c r="B955" t="s">
        <v>1009</v>
      </c>
      <c r="C955">
        <v>90</v>
      </c>
      <c r="D955" t="s">
        <v>818</v>
      </c>
      <c r="E955">
        <v>102</v>
      </c>
      <c r="F955" t="s">
        <v>1010</v>
      </c>
      <c r="G955" t="s">
        <v>1011</v>
      </c>
      <c r="H955">
        <v>141</v>
      </c>
      <c r="I955" t="s">
        <v>242</v>
      </c>
      <c r="J955" t="s">
        <v>243</v>
      </c>
      <c r="K955" s="59">
        <v>0</v>
      </c>
      <c r="L955" s="59">
        <v>0</v>
      </c>
      <c r="M955" s="59">
        <v>0</v>
      </c>
      <c r="N955" s="59">
        <v>0</v>
      </c>
      <c r="O955" s="59">
        <v>0</v>
      </c>
      <c r="P955" s="59">
        <v>0</v>
      </c>
      <c r="Q955">
        <v>0</v>
      </c>
      <c r="R955">
        <v>0</v>
      </c>
    </row>
    <row r="956" spans="1:18">
      <c r="A956">
        <v>1279</v>
      </c>
      <c r="B956" t="s">
        <v>1009</v>
      </c>
      <c r="C956">
        <v>91</v>
      </c>
      <c r="D956" t="s">
        <v>2624</v>
      </c>
      <c r="E956">
        <v>102</v>
      </c>
      <c r="F956" t="s">
        <v>1010</v>
      </c>
      <c r="G956" t="s">
        <v>1011</v>
      </c>
      <c r="H956">
        <v>141</v>
      </c>
      <c r="I956" t="s">
        <v>242</v>
      </c>
      <c r="J956" t="s">
        <v>243</v>
      </c>
      <c r="K956" s="59">
        <v>0</v>
      </c>
      <c r="L956" s="59">
        <v>0</v>
      </c>
      <c r="M956" s="59">
        <v>0</v>
      </c>
      <c r="N956" s="59">
        <v>0</v>
      </c>
      <c r="O956" s="59">
        <v>0</v>
      </c>
      <c r="P956" s="59">
        <v>0</v>
      </c>
      <c r="Q956">
        <v>0</v>
      </c>
      <c r="R956">
        <v>0</v>
      </c>
    </row>
    <row r="957" spans="1:18">
      <c r="A957">
        <v>1280</v>
      </c>
      <c r="B957" t="s">
        <v>1009</v>
      </c>
      <c r="C957">
        <v>94</v>
      </c>
      <c r="D957" t="s">
        <v>817</v>
      </c>
      <c r="E957">
        <v>102</v>
      </c>
      <c r="F957" t="s">
        <v>1010</v>
      </c>
      <c r="G957" t="s">
        <v>1011</v>
      </c>
      <c r="H957">
        <v>141</v>
      </c>
      <c r="I957" t="s">
        <v>242</v>
      </c>
      <c r="J957" t="s">
        <v>243</v>
      </c>
      <c r="K957" s="59">
        <v>0</v>
      </c>
      <c r="L957" s="59">
        <v>0</v>
      </c>
      <c r="M957" s="59">
        <v>0</v>
      </c>
      <c r="N957" s="59">
        <v>0</v>
      </c>
      <c r="O957" s="59">
        <v>0</v>
      </c>
      <c r="P957" s="59">
        <v>0</v>
      </c>
      <c r="Q957">
        <v>0</v>
      </c>
      <c r="R957">
        <v>0</v>
      </c>
    </row>
    <row r="958" spans="1:18">
      <c r="A958">
        <v>1281</v>
      </c>
      <c r="B958" t="s">
        <v>1009</v>
      </c>
      <c r="C958">
        <v>95</v>
      </c>
      <c r="D958" t="s">
        <v>928</v>
      </c>
      <c r="E958">
        <v>102</v>
      </c>
      <c r="F958" t="s">
        <v>1010</v>
      </c>
      <c r="G958" t="s">
        <v>1011</v>
      </c>
      <c r="H958">
        <v>141</v>
      </c>
      <c r="I958" t="s">
        <v>242</v>
      </c>
      <c r="J958" t="s">
        <v>243</v>
      </c>
      <c r="K958" s="59">
        <v>0</v>
      </c>
      <c r="L958" s="59">
        <v>0</v>
      </c>
      <c r="M958" s="59">
        <v>0</v>
      </c>
      <c r="N958" s="59">
        <v>0</v>
      </c>
      <c r="O958" s="59">
        <v>0</v>
      </c>
      <c r="P958" s="59">
        <v>0</v>
      </c>
      <c r="Q958">
        <v>0</v>
      </c>
      <c r="R958">
        <v>0</v>
      </c>
    </row>
    <row r="959" spans="1:18">
      <c r="A959">
        <v>1282</v>
      </c>
      <c r="B959" t="s">
        <v>1009</v>
      </c>
      <c r="C959">
        <v>98</v>
      </c>
      <c r="D959" t="s">
        <v>819</v>
      </c>
      <c r="E959">
        <v>102</v>
      </c>
      <c r="F959" t="s">
        <v>1010</v>
      </c>
      <c r="G959" t="s">
        <v>1011</v>
      </c>
      <c r="H959">
        <v>141</v>
      </c>
      <c r="I959" t="s">
        <v>242</v>
      </c>
      <c r="J959" t="s">
        <v>243</v>
      </c>
      <c r="K959" s="59">
        <v>0</v>
      </c>
      <c r="L959" s="59">
        <v>0</v>
      </c>
      <c r="M959" s="59">
        <v>0</v>
      </c>
      <c r="N959" s="59">
        <v>0</v>
      </c>
      <c r="O959" s="59">
        <v>0</v>
      </c>
      <c r="P959" s="59">
        <v>0</v>
      </c>
      <c r="Q959">
        <v>0</v>
      </c>
      <c r="R959">
        <v>0</v>
      </c>
    </row>
    <row r="960" spans="1:18">
      <c r="A960">
        <v>1283</v>
      </c>
      <c r="B960" t="s">
        <v>1009</v>
      </c>
      <c r="C960">
        <v>99</v>
      </c>
      <c r="D960" t="s">
        <v>930</v>
      </c>
      <c r="E960">
        <v>102</v>
      </c>
      <c r="F960" t="s">
        <v>1010</v>
      </c>
      <c r="G960" t="s">
        <v>1011</v>
      </c>
      <c r="H960">
        <v>141</v>
      </c>
      <c r="I960" t="s">
        <v>242</v>
      </c>
      <c r="J960" t="s">
        <v>243</v>
      </c>
      <c r="K960" s="59">
        <v>0</v>
      </c>
      <c r="L960" s="59">
        <v>0</v>
      </c>
      <c r="M960" s="59">
        <v>0</v>
      </c>
      <c r="N960" s="59">
        <v>0</v>
      </c>
      <c r="O960" s="59">
        <v>0</v>
      </c>
      <c r="P960" s="59">
        <v>0</v>
      </c>
      <c r="Q960">
        <v>0</v>
      </c>
      <c r="R960">
        <v>0</v>
      </c>
    </row>
    <row r="961" spans="1:18">
      <c r="A961">
        <v>1284</v>
      </c>
      <c r="B961" t="s">
        <v>1009</v>
      </c>
      <c r="C961">
        <v>100</v>
      </c>
      <c r="D961" t="s">
        <v>848</v>
      </c>
      <c r="E961">
        <v>102</v>
      </c>
      <c r="F961" t="s">
        <v>1010</v>
      </c>
      <c r="G961" t="s">
        <v>1011</v>
      </c>
      <c r="H961">
        <v>141</v>
      </c>
      <c r="I961" t="s">
        <v>242</v>
      </c>
      <c r="J961" t="s">
        <v>243</v>
      </c>
      <c r="K961" s="59">
        <v>0</v>
      </c>
      <c r="L961" s="59">
        <v>0</v>
      </c>
      <c r="M961" s="59">
        <v>0</v>
      </c>
      <c r="N961" s="59">
        <v>0</v>
      </c>
      <c r="O961" s="59">
        <v>0</v>
      </c>
      <c r="P961" s="59">
        <v>0</v>
      </c>
      <c r="Q961">
        <v>0</v>
      </c>
      <c r="R961">
        <v>0</v>
      </c>
    </row>
    <row r="962" spans="1:18">
      <c r="A962">
        <v>1285</v>
      </c>
      <c r="B962" t="s">
        <v>1009</v>
      </c>
      <c r="C962">
        <v>160</v>
      </c>
      <c r="D962" t="s">
        <v>842</v>
      </c>
      <c r="E962">
        <v>102</v>
      </c>
      <c r="F962" t="s">
        <v>1010</v>
      </c>
      <c r="G962" t="s">
        <v>1011</v>
      </c>
      <c r="H962">
        <v>141</v>
      </c>
      <c r="I962" t="s">
        <v>242</v>
      </c>
      <c r="J962" t="s">
        <v>243</v>
      </c>
      <c r="K962" s="59">
        <v>0</v>
      </c>
      <c r="L962" s="59">
        <v>0</v>
      </c>
      <c r="M962" s="59">
        <v>0</v>
      </c>
      <c r="N962" s="59">
        <v>0</v>
      </c>
      <c r="O962" s="59">
        <v>0</v>
      </c>
      <c r="P962" s="59">
        <v>0</v>
      </c>
      <c r="Q962">
        <v>0</v>
      </c>
      <c r="R962">
        <v>0</v>
      </c>
    </row>
    <row r="963" spans="1:18">
      <c r="A963">
        <v>1286</v>
      </c>
      <c r="B963" t="s">
        <v>1009</v>
      </c>
      <c r="C963">
        <v>161</v>
      </c>
      <c r="D963" t="s">
        <v>967</v>
      </c>
      <c r="E963">
        <v>102</v>
      </c>
      <c r="F963" t="s">
        <v>1010</v>
      </c>
      <c r="G963" t="s">
        <v>1011</v>
      </c>
      <c r="H963">
        <v>141</v>
      </c>
      <c r="I963" t="s">
        <v>242</v>
      </c>
      <c r="J963" t="s">
        <v>243</v>
      </c>
      <c r="K963" s="59">
        <v>0</v>
      </c>
      <c r="L963" s="59">
        <v>0</v>
      </c>
      <c r="M963" s="59">
        <v>0</v>
      </c>
      <c r="N963" s="59">
        <v>0</v>
      </c>
      <c r="O963" s="59">
        <v>0</v>
      </c>
      <c r="P963" s="59">
        <v>0</v>
      </c>
      <c r="Q963">
        <v>0</v>
      </c>
      <c r="R963">
        <v>0</v>
      </c>
    </row>
    <row r="964" spans="1:18">
      <c r="A964">
        <v>1287</v>
      </c>
      <c r="B964" t="s">
        <v>1009</v>
      </c>
      <c r="C964">
        <v>163</v>
      </c>
      <c r="D964" t="s">
        <v>851</v>
      </c>
      <c r="E964">
        <v>102</v>
      </c>
      <c r="F964" t="s">
        <v>1010</v>
      </c>
      <c r="G964" t="s">
        <v>1011</v>
      </c>
      <c r="H964">
        <v>141</v>
      </c>
      <c r="I964" t="s">
        <v>242</v>
      </c>
      <c r="J964" t="s">
        <v>243</v>
      </c>
      <c r="K964" s="59">
        <v>0</v>
      </c>
      <c r="L964" s="59">
        <v>0</v>
      </c>
      <c r="M964" s="59">
        <v>0</v>
      </c>
      <c r="N964" s="59">
        <v>0</v>
      </c>
      <c r="O964" s="59">
        <v>0</v>
      </c>
      <c r="P964" s="59">
        <v>0</v>
      </c>
      <c r="Q964">
        <v>0</v>
      </c>
      <c r="R964">
        <v>0</v>
      </c>
    </row>
    <row r="965" spans="1:18">
      <c r="A965">
        <v>1288</v>
      </c>
      <c r="B965" t="s">
        <v>1009</v>
      </c>
      <c r="C965">
        <v>164</v>
      </c>
      <c r="D965" t="s">
        <v>846</v>
      </c>
      <c r="E965">
        <v>102</v>
      </c>
      <c r="F965" t="s">
        <v>1010</v>
      </c>
      <c r="G965" t="s">
        <v>1011</v>
      </c>
      <c r="H965">
        <v>141</v>
      </c>
      <c r="I965" t="s">
        <v>242</v>
      </c>
      <c r="J965" t="s">
        <v>243</v>
      </c>
      <c r="K965" s="59">
        <v>0</v>
      </c>
      <c r="L965" s="59">
        <v>0</v>
      </c>
      <c r="M965" s="59">
        <v>0</v>
      </c>
      <c r="N965" s="59">
        <v>0</v>
      </c>
      <c r="O965" s="59">
        <v>0</v>
      </c>
      <c r="P965" s="59">
        <v>0</v>
      </c>
      <c r="Q965">
        <v>0</v>
      </c>
      <c r="R965">
        <v>0</v>
      </c>
    </row>
    <row r="966" spans="1:18">
      <c r="A966">
        <v>1290</v>
      </c>
      <c r="B966" t="s">
        <v>1009</v>
      </c>
      <c r="C966">
        <v>166</v>
      </c>
      <c r="D966" t="s">
        <v>845</v>
      </c>
      <c r="E966">
        <v>102</v>
      </c>
      <c r="F966" t="s">
        <v>1010</v>
      </c>
      <c r="G966" t="s">
        <v>1011</v>
      </c>
      <c r="H966">
        <v>141</v>
      </c>
      <c r="I966" t="s">
        <v>242</v>
      </c>
      <c r="J966" t="s">
        <v>243</v>
      </c>
      <c r="K966" s="59">
        <v>0</v>
      </c>
      <c r="L966" s="59">
        <v>0</v>
      </c>
      <c r="M966" s="59">
        <v>0</v>
      </c>
      <c r="N966" s="59">
        <v>0</v>
      </c>
      <c r="O966" s="59">
        <v>0</v>
      </c>
      <c r="P966" s="59">
        <v>0</v>
      </c>
      <c r="Q966">
        <v>0</v>
      </c>
      <c r="R966">
        <v>0</v>
      </c>
    </row>
    <row r="967" spans="1:18">
      <c r="A967">
        <v>1292</v>
      </c>
      <c r="B967" t="s">
        <v>1009</v>
      </c>
      <c r="C967">
        <v>168</v>
      </c>
      <c r="D967" t="s">
        <v>841</v>
      </c>
      <c r="E967">
        <v>102</v>
      </c>
      <c r="F967" t="s">
        <v>1010</v>
      </c>
      <c r="G967" t="s">
        <v>1011</v>
      </c>
      <c r="H967">
        <v>141</v>
      </c>
      <c r="I967" t="s">
        <v>242</v>
      </c>
      <c r="J967" t="s">
        <v>243</v>
      </c>
      <c r="K967" s="59">
        <v>0</v>
      </c>
      <c r="L967" s="59">
        <v>0</v>
      </c>
      <c r="M967" s="59">
        <v>0</v>
      </c>
      <c r="N967" s="59">
        <v>0</v>
      </c>
      <c r="O967" s="59">
        <v>0</v>
      </c>
      <c r="P967" s="59">
        <v>0</v>
      </c>
      <c r="Q967">
        <v>0</v>
      </c>
      <c r="R967">
        <v>0</v>
      </c>
    </row>
    <row r="968" spans="1:18">
      <c r="A968">
        <v>1294</v>
      </c>
      <c r="B968" t="s">
        <v>1009</v>
      </c>
      <c r="C968">
        <v>187</v>
      </c>
      <c r="D968" t="s">
        <v>898</v>
      </c>
      <c r="E968">
        <v>102</v>
      </c>
      <c r="F968" t="s">
        <v>1010</v>
      </c>
      <c r="G968" t="s">
        <v>1011</v>
      </c>
      <c r="H968">
        <v>141</v>
      </c>
      <c r="I968" t="s">
        <v>242</v>
      </c>
      <c r="J968" t="s">
        <v>243</v>
      </c>
      <c r="K968" s="59">
        <v>0</v>
      </c>
      <c r="L968" s="59">
        <v>0</v>
      </c>
      <c r="M968" s="59">
        <v>0</v>
      </c>
      <c r="N968" s="59">
        <v>0</v>
      </c>
      <c r="O968" s="59">
        <v>0</v>
      </c>
      <c r="P968" s="59">
        <v>0</v>
      </c>
      <c r="Q968">
        <v>0</v>
      </c>
      <c r="R968">
        <v>0</v>
      </c>
    </row>
    <row r="969" spans="1:18">
      <c r="A969">
        <v>1295</v>
      </c>
      <c r="B969" t="s">
        <v>1009</v>
      </c>
      <c r="C969">
        <v>188</v>
      </c>
      <c r="D969" t="s">
        <v>897</v>
      </c>
      <c r="E969">
        <v>102</v>
      </c>
      <c r="F969" t="s">
        <v>1010</v>
      </c>
      <c r="G969" t="s">
        <v>1011</v>
      </c>
      <c r="H969">
        <v>141</v>
      </c>
      <c r="I969" t="s">
        <v>242</v>
      </c>
      <c r="J969" t="s">
        <v>243</v>
      </c>
      <c r="K969" s="59">
        <v>0</v>
      </c>
      <c r="L969" s="59">
        <v>0</v>
      </c>
      <c r="M969" s="59">
        <v>0</v>
      </c>
      <c r="N969" s="59">
        <v>0</v>
      </c>
      <c r="O969" s="59">
        <v>0</v>
      </c>
      <c r="P969" s="59">
        <v>0</v>
      </c>
      <c r="Q969">
        <v>0</v>
      </c>
      <c r="R969">
        <v>0</v>
      </c>
    </row>
    <row r="970" spans="1:18">
      <c r="A970">
        <v>1296</v>
      </c>
      <c r="B970" t="s">
        <v>1009</v>
      </c>
      <c r="C970">
        <v>189</v>
      </c>
      <c r="D970" t="s">
        <v>896</v>
      </c>
      <c r="E970">
        <v>102</v>
      </c>
      <c r="F970" t="s">
        <v>1010</v>
      </c>
      <c r="G970" t="s">
        <v>1011</v>
      </c>
      <c r="H970">
        <v>141</v>
      </c>
      <c r="I970" t="s">
        <v>242</v>
      </c>
      <c r="J970" t="s">
        <v>243</v>
      </c>
      <c r="K970" s="59">
        <v>0</v>
      </c>
      <c r="L970" s="59">
        <v>0</v>
      </c>
      <c r="M970" s="59">
        <v>0</v>
      </c>
      <c r="N970" s="59">
        <v>0</v>
      </c>
      <c r="O970" s="59">
        <v>0</v>
      </c>
      <c r="P970" s="59">
        <v>0</v>
      </c>
      <c r="Q970">
        <v>0</v>
      </c>
      <c r="R970">
        <v>0</v>
      </c>
    </row>
    <row r="971" spans="1:18">
      <c r="A971">
        <v>1297</v>
      </c>
      <c r="B971" t="s">
        <v>1009</v>
      </c>
      <c r="C971">
        <v>192</v>
      </c>
      <c r="D971" t="s">
        <v>903</v>
      </c>
      <c r="E971">
        <v>102</v>
      </c>
      <c r="F971" t="s">
        <v>1010</v>
      </c>
      <c r="G971" t="s">
        <v>1011</v>
      </c>
      <c r="H971">
        <v>141</v>
      </c>
      <c r="I971" t="s">
        <v>242</v>
      </c>
      <c r="J971" t="s">
        <v>243</v>
      </c>
      <c r="K971" s="59">
        <v>0</v>
      </c>
      <c r="L971" s="59">
        <v>0</v>
      </c>
      <c r="M971" s="59">
        <v>0</v>
      </c>
      <c r="N971" s="59">
        <v>0</v>
      </c>
      <c r="O971" s="59">
        <v>0</v>
      </c>
      <c r="P971" s="59">
        <v>0</v>
      </c>
      <c r="Q971">
        <v>0</v>
      </c>
      <c r="R971">
        <v>0</v>
      </c>
    </row>
    <row r="972" spans="1:18">
      <c r="A972">
        <v>1298</v>
      </c>
      <c r="B972" t="s">
        <v>1009</v>
      </c>
      <c r="C972">
        <v>200</v>
      </c>
      <c r="D972" t="s">
        <v>621</v>
      </c>
      <c r="E972">
        <v>102</v>
      </c>
      <c r="F972" t="s">
        <v>1010</v>
      </c>
      <c r="G972" t="s">
        <v>1011</v>
      </c>
      <c r="H972">
        <v>141</v>
      </c>
      <c r="I972" t="s">
        <v>242</v>
      </c>
      <c r="J972" t="s">
        <v>243</v>
      </c>
      <c r="K972" s="59">
        <v>0</v>
      </c>
      <c r="L972" s="59">
        <v>0</v>
      </c>
      <c r="M972" s="59">
        <v>0</v>
      </c>
      <c r="N972" s="59">
        <v>0</v>
      </c>
      <c r="O972" s="59">
        <v>0</v>
      </c>
      <c r="P972" s="59">
        <v>0</v>
      </c>
      <c r="Q972">
        <v>0</v>
      </c>
      <c r="R972">
        <v>0</v>
      </c>
    </row>
    <row r="973" spans="1:18">
      <c r="A973">
        <v>1299</v>
      </c>
      <c r="B973" t="s">
        <v>1009</v>
      </c>
      <c r="C973">
        <v>201</v>
      </c>
      <c r="D973" t="s">
        <v>906</v>
      </c>
      <c r="E973">
        <v>102</v>
      </c>
      <c r="F973" t="s">
        <v>1010</v>
      </c>
      <c r="G973" t="s">
        <v>1011</v>
      </c>
      <c r="H973">
        <v>141</v>
      </c>
      <c r="I973" t="s">
        <v>242</v>
      </c>
      <c r="J973" t="s">
        <v>243</v>
      </c>
      <c r="K973" s="59">
        <v>0</v>
      </c>
      <c r="L973" s="59">
        <v>0</v>
      </c>
      <c r="M973" s="59">
        <v>0</v>
      </c>
      <c r="N973" s="59">
        <v>0</v>
      </c>
      <c r="O973" s="59">
        <v>0</v>
      </c>
      <c r="P973" s="59">
        <v>0</v>
      </c>
      <c r="Q973">
        <v>0</v>
      </c>
      <c r="R973">
        <v>0</v>
      </c>
    </row>
    <row r="974" spans="1:18">
      <c r="A974">
        <v>1300</v>
      </c>
      <c r="B974" t="s">
        <v>1009</v>
      </c>
      <c r="C974">
        <v>202</v>
      </c>
      <c r="D974" t="s">
        <v>907</v>
      </c>
      <c r="E974">
        <v>102</v>
      </c>
      <c r="F974" t="s">
        <v>1010</v>
      </c>
      <c r="G974" t="s">
        <v>1011</v>
      </c>
      <c r="H974">
        <v>141</v>
      </c>
      <c r="I974" t="s">
        <v>242</v>
      </c>
      <c r="J974" t="s">
        <v>243</v>
      </c>
      <c r="K974" s="59">
        <v>0</v>
      </c>
      <c r="L974" s="59">
        <v>0</v>
      </c>
      <c r="M974" s="59">
        <v>0</v>
      </c>
      <c r="N974" s="59">
        <v>0</v>
      </c>
      <c r="O974" s="59">
        <v>0</v>
      </c>
      <c r="P974" s="59">
        <v>0</v>
      </c>
      <c r="Q974">
        <v>0</v>
      </c>
      <c r="R974">
        <v>0</v>
      </c>
    </row>
    <row r="975" spans="1:18">
      <c r="A975">
        <v>1301</v>
      </c>
      <c r="B975" t="s">
        <v>1009</v>
      </c>
      <c r="C975">
        <v>204</v>
      </c>
      <c r="D975" t="s">
        <v>926</v>
      </c>
      <c r="E975">
        <v>102</v>
      </c>
      <c r="F975" t="s">
        <v>1010</v>
      </c>
      <c r="G975" t="s">
        <v>1011</v>
      </c>
      <c r="H975">
        <v>141</v>
      </c>
      <c r="I975" t="s">
        <v>242</v>
      </c>
      <c r="J975" t="s">
        <v>243</v>
      </c>
      <c r="K975" s="59">
        <v>0</v>
      </c>
      <c r="L975" s="59">
        <v>0</v>
      </c>
      <c r="M975" s="59">
        <v>0</v>
      </c>
      <c r="N975" s="59">
        <v>0</v>
      </c>
      <c r="O975" s="59">
        <v>0</v>
      </c>
      <c r="P975" s="59">
        <v>0</v>
      </c>
      <c r="Q975">
        <v>0</v>
      </c>
      <c r="R975">
        <v>0</v>
      </c>
    </row>
    <row r="976" spans="1:18">
      <c r="A976">
        <v>1302</v>
      </c>
      <c r="B976" t="s">
        <v>1009</v>
      </c>
      <c r="C976">
        <v>206</v>
      </c>
      <c r="D976" t="s">
        <v>904</v>
      </c>
      <c r="E976">
        <v>102</v>
      </c>
      <c r="F976" t="s">
        <v>1010</v>
      </c>
      <c r="G976" t="s">
        <v>1011</v>
      </c>
      <c r="H976">
        <v>141</v>
      </c>
      <c r="I976" t="s">
        <v>242</v>
      </c>
      <c r="J976" t="s">
        <v>243</v>
      </c>
      <c r="K976" s="59">
        <v>0</v>
      </c>
      <c r="L976" s="59">
        <v>0</v>
      </c>
      <c r="M976" s="59">
        <v>0</v>
      </c>
      <c r="N976" s="59">
        <v>0</v>
      </c>
      <c r="O976" s="59">
        <v>0</v>
      </c>
      <c r="P976" s="59">
        <v>0</v>
      </c>
      <c r="Q976">
        <v>0</v>
      </c>
      <c r="R976">
        <v>0</v>
      </c>
    </row>
    <row r="977" spans="1:18">
      <c r="A977">
        <v>1303</v>
      </c>
      <c r="B977" t="s">
        <v>1009</v>
      </c>
      <c r="C977">
        <v>207</v>
      </c>
      <c r="D977" t="s">
        <v>908</v>
      </c>
      <c r="E977">
        <v>102</v>
      </c>
      <c r="F977" t="s">
        <v>1010</v>
      </c>
      <c r="G977" t="s">
        <v>1011</v>
      </c>
      <c r="H977">
        <v>141</v>
      </c>
      <c r="I977" t="s">
        <v>242</v>
      </c>
      <c r="J977" t="s">
        <v>243</v>
      </c>
      <c r="K977" s="59">
        <v>0</v>
      </c>
      <c r="L977" s="59">
        <v>0</v>
      </c>
      <c r="M977" s="59">
        <v>0</v>
      </c>
      <c r="N977" s="59">
        <v>0</v>
      </c>
      <c r="O977" s="59">
        <v>0</v>
      </c>
      <c r="P977" s="59">
        <v>0</v>
      </c>
      <c r="Q977">
        <v>0</v>
      </c>
      <c r="R977">
        <v>0</v>
      </c>
    </row>
    <row r="978" spans="1:18">
      <c r="A978">
        <v>1333</v>
      </c>
      <c r="B978" t="s">
        <v>1009</v>
      </c>
      <c r="C978">
        <v>242</v>
      </c>
      <c r="D978" t="s">
        <v>914</v>
      </c>
      <c r="E978">
        <v>102</v>
      </c>
      <c r="F978" t="s">
        <v>1010</v>
      </c>
      <c r="G978" t="s">
        <v>1011</v>
      </c>
      <c r="H978">
        <v>141</v>
      </c>
      <c r="I978" t="s">
        <v>242</v>
      </c>
      <c r="J978" t="s">
        <v>243</v>
      </c>
      <c r="K978" s="59">
        <v>0</v>
      </c>
      <c r="L978" s="59">
        <v>0</v>
      </c>
      <c r="M978" s="59">
        <v>0</v>
      </c>
      <c r="N978" s="59">
        <v>0</v>
      </c>
      <c r="O978" s="59">
        <v>0</v>
      </c>
      <c r="P978" s="59">
        <v>0</v>
      </c>
      <c r="Q978">
        <v>0</v>
      </c>
      <c r="R978">
        <v>0</v>
      </c>
    </row>
    <row r="979" spans="1:18">
      <c r="A979">
        <v>1334</v>
      </c>
      <c r="B979" t="s">
        <v>1009</v>
      </c>
      <c r="C979">
        <v>243</v>
      </c>
      <c r="D979" t="s">
        <v>921</v>
      </c>
      <c r="E979">
        <v>102</v>
      </c>
      <c r="F979" t="s">
        <v>1010</v>
      </c>
      <c r="G979" t="s">
        <v>1011</v>
      </c>
      <c r="H979">
        <v>141</v>
      </c>
      <c r="I979" t="s">
        <v>242</v>
      </c>
      <c r="J979" t="s">
        <v>243</v>
      </c>
      <c r="K979" s="59">
        <v>0</v>
      </c>
      <c r="L979" s="59">
        <v>0</v>
      </c>
      <c r="M979" s="59">
        <v>0</v>
      </c>
      <c r="N979" s="59">
        <v>0</v>
      </c>
      <c r="O979" s="59">
        <v>0</v>
      </c>
      <c r="P979" s="59">
        <v>0</v>
      </c>
      <c r="Q979">
        <v>0</v>
      </c>
      <c r="R979">
        <v>0</v>
      </c>
    </row>
    <row r="980" spans="1:18">
      <c r="A980">
        <v>1335</v>
      </c>
      <c r="B980" t="s">
        <v>1009</v>
      </c>
      <c r="C980">
        <v>244</v>
      </c>
      <c r="D980" t="s">
        <v>916</v>
      </c>
      <c r="E980">
        <v>102</v>
      </c>
      <c r="F980" t="s">
        <v>1010</v>
      </c>
      <c r="G980" t="s">
        <v>1011</v>
      </c>
      <c r="H980">
        <v>141</v>
      </c>
      <c r="I980" t="s">
        <v>242</v>
      </c>
      <c r="J980" t="s">
        <v>243</v>
      </c>
      <c r="K980" s="59">
        <v>0</v>
      </c>
      <c r="L980" s="59">
        <v>0</v>
      </c>
      <c r="M980" s="59">
        <v>0</v>
      </c>
      <c r="N980" s="59">
        <v>0</v>
      </c>
      <c r="O980" s="59">
        <v>0</v>
      </c>
      <c r="P980" s="59">
        <v>0</v>
      </c>
      <c r="Q980">
        <v>0</v>
      </c>
      <c r="R980">
        <v>0</v>
      </c>
    </row>
    <row r="981" spans="1:18">
      <c r="A981">
        <v>1336</v>
      </c>
      <c r="B981" t="s">
        <v>1009</v>
      </c>
      <c r="C981">
        <v>246</v>
      </c>
      <c r="D981" t="s">
        <v>238</v>
      </c>
      <c r="E981">
        <v>102</v>
      </c>
      <c r="F981" t="s">
        <v>1010</v>
      </c>
      <c r="G981" t="s">
        <v>1011</v>
      </c>
      <c r="H981">
        <v>141</v>
      </c>
      <c r="I981" t="s">
        <v>242</v>
      </c>
      <c r="J981" t="s">
        <v>243</v>
      </c>
      <c r="K981" s="59">
        <v>0</v>
      </c>
      <c r="L981" s="59">
        <v>0</v>
      </c>
      <c r="M981" s="59">
        <v>0</v>
      </c>
      <c r="N981" s="59">
        <v>0</v>
      </c>
      <c r="O981" s="59">
        <v>0</v>
      </c>
      <c r="P981" s="59">
        <v>0</v>
      </c>
      <c r="Q981">
        <v>0</v>
      </c>
      <c r="R981">
        <v>0</v>
      </c>
    </row>
    <row r="982" spans="1:18">
      <c r="A982">
        <v>1337</v>
      </c>
      <c r="B982" t="s">
        <v>1009</v>
      </c>
      <c r="C982">
        <v>247</v>
      </c>
      <c r="D982" t="s">
        <v>912</v>
      </c>
      <c r="E982">
        <v>102</v>
      </c>
      <c r="F982" t="s">
        <v>1010</v>
      </c>
      <c r="G982" t="s">
        <v>1011</v>
      </c>
      <c r="H982">
        <v>141</v>
      </c>
      <c r="I982" t="s">
        <v>242</v>
      </c>
      <c r="J982" t="s">
        <v>243</v>
      </c>
      <c r="K982" s="59">
        <v>0</v>
      </c>
      <c r="L982" s="59">
        <v>0</v>
      </c>
      <c r="M982" s="59">
        <v>0</v>
      </c>
      <c r="N982" s="59">
        <v>0</v>
      </c>
      <c r="O982" s="59">
        <v>0</v>
      </c>
      <c r="P982" s="59">
        <v>0</v>
      </c>
      <c r="Q982">
        <v>0</v>
      </c>
      <c r="R982">
        <v>0</v>
      </c>
    </row>
    <row r="983" spans="1:18">
      <c r="A983">
        <v>1338</v>
      </c>
      <c r="B983" t="s">
        <v>1009</v>
      </c>
      <c r="C983">
        <v>248</v>
      </c>
      <c r="D983" t="s">
        <v>239</v>
      </c>
      <c r="E983">
        <v>102</v>
      </c>
      <c r="F983" t="s">
        <v>1010</v>
      </c>
      <c r="G983" t="s">
        <v>1011</v>
      </c>
      <c r="H983">
        <v>141</v>
      </c>
      <c r="I983" t="s">
        <v>242</v>
      </c>
      <c r="J983" t="s">
        <v>243</v>
      </c>
      <c r="K983" s="59">
        <v>0</v>
      </c>
      <c r="L983" s="59">
        <v>0</v>
      </c>
      <c r="M983" s="59">
        <v>0</v>
      </c>
      <c r="N983" s="59">
        <v>0</v>
      </c>
      <c r="O983" s="59">
        <v>0</v>
      </c>
      <c r="P983" s="59">
        <v>0</v>
      </c>
      <c r="Q983">
        <v>0</v>
      </c>
      <c r="R983">
        <v>0</v>
      </c>
    </row>
    <row r="984" spans="1:18">
      <c r="A984">
        <v>1339</v>
      </c>
      <c r="B984" t="s">
        <v>1009</v>
      </c>
      <c r="C984">
        <v>249</v>
      </c>
      <c r="D984" t="s">
        <v>915</v>
      </c>
      <c r="E984">
        <v>102</v>
      </c>
      <c r="F984" t="s">
        <v>1010</v>
      </c>
      <c r="G984" t="s">
        <v>1011</v>
      </c>
      <c r="H984">
        <v>141</v>
      </c>
      <c r="I984" t="s">
        <v>242</v>
      </c>
      <c r="J984" t="s">
        <v>243</v>
      </c>
      <c r="K984" s="59">
        <v>0</v>
      </c>
      <c r="L984" s="59">
        <v>0</v>
      </c>
      <c r="M984" s="59">
        <v>0</v>
      </c>
      <c r="N984" s="59">
        <v>0</v>
      </c>
      <c r="O984" s="59">
        <v>0</v>
      </c>
      <c r="P984" s="59">
        <v>0</v>
      </c>
      <c r="Q984">
        <v>0</v>
      </c>
      <c r="R984">
        <v>0</v>
      </c>
    </row>
    <row r="985" spans="1:18">
      <c r="A985">
        <v>1340</v>
      </c>
      <c r="B985" t="s">
        <v>1009</v>
      </c>
      <c r="C985">
        <v>250</v>
      </c>
      <c r="D985" t="s">
        <v>917</v>
      </c>
      <c r="E985">
        <v>102</v>
      </c>
      <c r="F985" t="s">
        <v>1010</v>
      </c>
      <c r="G985" t="s">
        <v>1011</v>
      </c>
      <c r="H985">
        <v>141</v>
      </c>
      <c r="I985" t="s">
        <v>242</v>
      </c>
      <c r="J985" t="s">
        <v>243</v>
      </c>
      <c r="K985" s="59">
        <v>0</v>
      </c>
      <c r="L985" s="59">
        <v>0</v>
      </c>
      <c r="M985" s="59">
        <v>0</v>
      </c>
      <c r="N985" s="59">
        <v>0</v>
      </c>
      <c r="O985" s="59">
        <v>0</v>
      </c>
      <c r="P985" s="59">
        <v>0</v>
      </c>
      <c r="Q985">
        <v>0</v>
      </c>
      <c r="R985">
        <v>0</v>
      </c>
    </row>
    <row r="986" spans="1:18">
      <c r="A986">
        <v>1341</v>
      </c>
      <c r="B986" t="s">
        <v>1009</v>
      </c>
      <c r="C986">
        <v>251</v>
      </c>
      <c r="D986" t="s">
        <v>240</v>
      </c>
      <c r="E986">
        <v>102</v>
      </c>
      <c r="F986" t="s">
        <v>1010</v>
      </c>
      <c r="G986" t="s">
        <v>1011</v>
      </c>
      <c r="H986">
        <v>141</v>
      </c>
      <c r="I986" t="s">
        <v>242</v>
      </c>
      <c r="J986" t="s">
        <v>243</v>
      </c>
      <c r="K986" s="59">
        <v>0</v>
      </c>
      <c r="L986" s="59">
        <v>0</v>
      </c>
      <c r="M986" s="59">
        <v>0</v>
      </c>
      <c r="N986" s="59">
        <v>0</v>
      </c>
      <c r="O986" s="59">
        <v>0</v>
      </c>
      <c r="P986" s="59">
        <v>0</v>
      </c>
      <c r="Q986">
        <v>0</v>
      </c>
      <c r="R986">
        <v>0</v>
      </c>
    </row>
    <row r="987" spans="1:18">
      <c r="A987">
        <v>1342</v>
      </c>
      <c r="B987" t="s">
        <v>1009</v>
      </c>
      <c r="C987">
        <v>252</v>
      </c>
      <c r="D987" t="s">
        <v>918</v>
      </c>
      <c r="E987">
        <v>102</v>
      </c>
      <c r="F987" t="s">
        <v>1010</v>
      </c>
      <c r="G987" t="s">
        <v>1011</v>
      </c>
      <c r="H987">
        <v>141</v>
      </c>
      <c r="I987" t="s">
        <v>242</v>
      </c>
      <c r="J987" t="s">
        <v>243</v>
      </c>
      <c r="K987" s="59">
        <v>0</v>
      </c>
      <c r="L987" s="59">
        <v>0</v>
      </c>
      <c r="M987" s="59">
        <v>0</v>
      </c>
      <c r="N987" s="59">
        <v>0</v>
      </c>
      <c r="O987" s="59">
        <v>0</v>
      </c>
      <c r="P987" s="59">
        <v>0</v>
      </c>
      <c r="Q987">
        <v>0</v>
      </c>
      <c r="R987">
        <v>0</v>
      </c>
    </row>
    <row r="988" spans="1:18">
      <c r="A988">
        <v>1343</v>
      </c>
      <c r="B988" t="s">
        <v>1009</v>
      </c>
      <c r="C988">
        <v>253</v>
      </c>
      <c r="D988" t="s">
        <v>913</v>
      </c>
      <c r="E988">
        <v>102</v>
      </c>
      <c r="F988" t="s">
        <v>1010</v>
      </c>
      <c r="G988" t="s">
        <v>1011</v>
      </c>
      <c r="H988">
        <v>141</v>
      </c>
      <c r="I988" t="s">
        <v>242</v>
      </c>
      <c r="J988" t="s">
        <v>243</v>
      </c>
      <c r="K988" s="59">
        <v>0</v>
      </c>
      <c r="L988" s="59">
        <v>0</v>
      </c>
      <c r="M988" s="59">
        <v>0</v>
      </c>
      <c r="N988" s="59">
        <v>0</v>
      </c>
      <c r="O988" s="59">
        <v>0</v>
      </c>
      <c r="P988" s="59">
        <v>0</v>
      </c>
      <c r="Q988">
        <v>0</v>
      </c>
      <c r="R988">
        <v>0</v>
      </c>
    </row>
    <row r="989" spans="1:18">
      <c r="A989">
        <v>1344</v>
      </c>
      <c r="B989" t="s">
        <v>1009</v>
      </c>
      <c r="C989">
        <v>255</v>
      </c>
      <c r="D989" t="s">
        <v>901</v>
      </c>
      <c r="E989">
        <v>102</v>
      </c>
      <c r="F989" t="s">
        <v>1010</v>
      </c>
      <c r="G989" t="s">
        <v>1011</v>
      </c>
      <c r="H989">
        <v>141</v>
      </c>
      <c r="I989" t="s">
        <v>242</v>
      </c>
      <c r="J989" t="s">
        <v>243</v>
      </c>
      <c r="K989" s="59">
        <v>0</v>
      </c>
      <c r="L989" s="59">
        <v>0</v>
      </c>
      <c r="M989" s="59">
        <v>0</v>
      </c>
      <c r="N989" s="59">
        <v>0</v>
      </c>
      <c r="O989" s="59">
        <v>0</v>
      </c>
      <c r="P989" s="59">
        <v>0</v>
      </c>
      <c r="Q989">
        <v>0</v>
      </c>
      <c r="R989">
        <v>0</v>
      </c>
    </row>
    <row r="990" spans="1:18">
      <c r="A990">
        <v>1345</v>
      </c>
      <c r="B990" t="s">
        <v>1009</v>
      </c>
      <c r="C990">
        <v>256</v>
      </c>
      <c r="D990" t="s">
        <v>695</v>
      </c>
      <c r="E990">
        <v>102</v>
      </c>
      <c r="F990" t="s">
        <v>1010</v>
      </c>
      <c r="G990" t="s">
        <v>1011</v>
      </c>
      <c r="H990">
        <v>141</v>
      </c>
      <c r="I990" t="s">
        <v>242</v>
      </c>
      <c r="J990" t="s">
        <v>243</v>
      </c>
      <c r="K990" s="59">
        <v>0</v>
      </c>
      <c r="L990" s="59">
        <v>0</v>
      </c>
      <c r="M990" s="59">
        <v>0</v>
      </c>
      <c r="N990" s="59">
        <v>0</v>
      </c>
      <c r="O990" s="59">
        <v>0</v>
      </c>
      <c r="P990" s="59">
        <v>0</v>
      </c>
      <c r="Q990">
        <v>0</v>
      </c>
      <c r="R990">
        <v>0</v>
      </c>
    </row>
    <row r="991" spans="1:18">
      <c r="A991">
        <v>1346</v>
      </c>
      <c r="B991" t="s">
        <v>1009</v>
      </c>
      <c r="C991">
        <v>288</v>
      </c>
      <c r="D991" t="s">
        <v>883</v>
      </c>
      <c r="E991">
        <v>102</v>
      </c>
      <c r="F991" t="s">
        <v>1010</v>
      </c>
      <c r="G991" t="s">
        <v>1011</v>
      </c>
      <c r="H991">
        <v>141</v>
      </c>
      <c r="I991" t="s">
        <v>242</v>
      </c>
      <c r="J991" t="s">
        <v>243</v>
      </c>
      <c r="K991" s="59">
        <v>0</v>
      </c>
      <c r="L991" s="59">
        <v>0</v>
      </c>
      <c r="M991" s="59">
        <v>0</v>
      </c>
      <c r="N991" s="59">
        <v>0</v>
      </c>
      <c r="O991" s="59">
        <v>0</v>
      </c>
      <c r="P991" s="59">
        <v>0</v>
      </c>
      <c r="Q991">
        <v>0</v>
      </c>
      <c r="R991">
        <v>0</v>
      </c>
    </row>
    <row r="992" spans="1:18">
      <c r="A992">
        <v>1347</v>
      </c>
      <c r="B992" t="s">
        <v>1009</v>
      </c>
      <c r="C992">
        <v>289</v>
      </c>
      <c r="D992" t="s">
        <v>884</v>
      </c>
      <c r="E992">
        <v>102</v>
      </c>
      <c r="F992" t="s">
        <v>1010</v>
      </c>
      <c r="G992" t="s">
        <v>1011</v>
      </c>
      <c r="H992">
        <v>141</v>
      </c>
      <c r="I992" t="s">
        <v>242</v>
      </c>
      <c r="J992" t="s">
        <v>243</v>
      </c>
      <c r="K992" s="59">
        <v>0</v>
      </c>
      <c r="L992" s="59">
        <v>0</v>
      </c>
      <c r="M992" s="59">
        <v>0</v>
      </c>
      <c r="N992" s="59">
        <v>0</v>
      </c>
      <c r="O992" s="59">
        <v>0</v>
      </c>
      <c r="P992" s="59">
        <v>0</v>
      </c>
      <c r="Q992">
        <v>0</v>
      </c>
      <c r="R992">
        <v>0</v>
      </c>
    </row>
    <row r="993" spans="1:18">
      <c r="A993">
        <v>1348</v>
      </c>
      <c r="B993" t="s">
        <v>1009</v>
      </c>
      <c r="C993">
        <v>296</v>
      </c>
      <c r="D993" t="s">
        <v>925</v>
      </c>
      <c r="E993">
        <v>102</v>
      </c>
      <c r="F993" t="s">
        <v>1010</v>
      </c>
      <c r="G993" t="s">
        <v>1011</v>
      </c>
      <c r="H993">
        <v>141</v>
      </c>
      <c r="I993" t="s">
        <v>242</v>
      </c>
      <c r="J993" t="s">
        <v>243</v>
      </c>
      <c r="K993" s="59">
        <v>0</v>
      </c>
      <c r="L993" s="59">
        <v>0</v>
      </c>
      <c r="M993" s="59">
        <v>0</v>
      </c>
      <c r="N993" s="59">
        <v>0</v>
      </c>
      <c r="O993" s="59">
        <v>0</v>
      </c>
      <c r="P993" s="59">
        <v>0</v>
      </c>
      <c r="Q993">
        <v>0</v>
      </c>
      <c r="R993">
        <v>0</v>
      </c>
    </row>
    <row r="994" spans="1:18">
      <c r="A994">
        <v>1349</v>
      </c>
      <c r="B994" t="s">
        <v>1009</v>
      </c>
      <c r="C994">
        <v>324</v>
      </c>
      <c r="D994" t="s">
        <v>950</v>
      </c>
      <c r="E994">
        <v>102</v>
      </c>
      <c r="F994" t="s">
        <v>1010</v>
      </c>
      <c r="G994" t="s">
        <v>1011</v>
      </c>
      <c r="H994">
        <v>141</v>
      </c>
      <c r="I994" t="s">
        <v>242</v>
      </c>
      <c r="J994" t="s">
        <v>243</v>
      </c>
      <c r="K994" s="59">
        <v>0</v>
      </c>
      <c r="L994" s="59">
        <v>0</v>
      </c>
      <c r="M994" s="59">
        <v>0</v>
      </c>
      <c r="N994" s="59">
        <v>0</v>
      </c>
      <c r="O994" s="59">
        <v>0</v>
      </c>
      <c r="P994" s="59">
        <v>0</v>
      </c>
      <c r="Q994">
        <v>0</v>
      </c>
      <c r="R994">
        <v>0</v>
      </c>
    </row>
    <row r="995" spans="1:18">
      <c r="A995">
        <v>1350</v>
      </c>
      <c r="B995" t="s">
        <v>1009</v>
      </c>
      <c r="C995">
        <v>328</v>
      </c>
      <c r="D995" t="s">
        <v>948</v>
      </c>
      <c r="E995">
        <v>102</v>
      </c>
      <c r="F995" t="s">
        <v>1010</v>
      </c>
      <c r="G995" t="s">
        <v>1011</v>
      </c>
      <c r="H995">
        <v>141</v>
      </c>
      <c r="I995" t="s">
        <v>242</v>
      </c>
      <c r="J995" t="s">
        <v>243</v>
      </c>
      <c r="K995" s="59">
        <v>0</v>
      </c>
      <c r="L995" s="59">
        <v>0</v>
      </c>
      <c r="M995" s="59">
        <v>0</v>
      </c>
      <c r="N995" s="59">
        <v>0</v>
      </c>
      <c r="O995" s="59">
        <v>0</v>
      </c>
      <c r="P995" s="59">
        <v>0</v>
      </c>
      <c r="Q995">
        <v>0</v>
      </c>
      <c r="R995">
        <v>0</v>
      </c>
    </row>
    <row r="996" spans="1:18">
      <c r="A996">
        <v>1352</v>
      </c>
      <c r="B996" t="s">
        <v>1009</v>
      </c>
      <c r="C996">
        <v>336</v>
      </c>
      <c r="D996" t="s">
        <v>235</v>
      </c>
      <c r="E996">
        <v>102</v>
      </c>
      <c r="F996" t="s">
        <v>1010</v>
      </c>
      <c r="G996" t="s">
        <v>1011</v>
      </c>
      <c r="H996">
        <v>141</v>
      </c>
      <c r="I996" t="s">
        <v>242</v>
      </c>
      <c r="J996" t="s">
        <v>243</v>
      </c>
      <c r="K996" s="59">
        <v>0</v>
      </c>
      <c r="L996" s="59">
        <v>0</v>
      </c>
      <c r="M996" s="59">
        <v>0</v>
      </c>
      <c r="N996" s="59">
        <v>0</v>
      </c>
      <c r="O996" s="59">
        <v>0</v>
      </c>
      <c r="P996" s="59">
        <v>0</v>
      </c>
      <c r="Q996">
        <v>0</v>
      </c>
      <c r="R996">
        <v>0</v>
      </c>
    </row>
    <row r="997" spans="1:18">
      <c r="A997">
        <v>1353</v>
      </c>
      <c r="B997" t="s">
        <v>1009</v>
      </c>
      <c r="C997">
        <v>343</v>
      </c>
      <c r="D997" t="s">
        <v>673</v>
      </c>
      <c r="E997">
        <v>102</v>
      </c>
      <c r="F997" t="s">
        <v>1010</v>
      </c>
      <c r="G997" t="s">
        <v>1011</v>
      </c>
      <c r="H997">
        <v>141</v>
      </c>
      <c r="I997" t="s">
        <v>242</v>
      </c>
      <c r="J997" t="s">
        <v>243</v>
      </c>
      <c r="K997" s="59">
        <v>0</v>
      </c>
      <c r="L997" s="59">
        <v>0</v>
      </c>
      <c r="M997" s="59">
        <v>0</v>
      </c>
      <c r="N997" s="59">
        <v>0</v>
      </c>
      <c r="O997" s="59">
        <v>0</v>
      </c>
      <c r="P997" s="59">
        <v>0</v>
      </c>
      <c r="Q997">
        <v>0</v>
      </c>
      <c r="R997">
        <v>0</v>
      </c>
    </row>
    <row r="998" spans="1:18">
      <c r="A998">
        <v>1354</v>
      </c>
      <c r="B998" t="s">
        <v>1009</v>
      </c>
      <c r="C998">
        <v>2578</v>
      </c>
      <c r="D998" t="s">
        <v>600</v>
      </c>
      <c r="E998">
        <v>102</v>
      </c>
      <c r="F998" t="s">
        <v>1010</v>
      </c>
      <c r="G998" t="s">
        <v>1011</v>
      </c>
      <c r="H998">
        <v>141</v>
      </c>
      <c r="I998" t="s">
        <v>242</v>
      </c>
      <c r="J998" t="s">
        <v>243</v>
      </c>
      <c r="K998" s="59">
        <v>0</v>
      </c>
      <c r="L998" s="59">
        <v>0</v>
      </c>
      <c r="M998" s="59">
        <v>0</v>
      </c>
      <c r="N998" s="59">
        <v>0</v>
      </c>
      <c r="O998" s="59">
        <v>0</v>
      </c>
      <c r="P998" s="59">
        <v>0</v>
      </c>
      <c r="Q998">
        <v>0</v>
      </c>
      <c r="R998">
        <v>0</v>
      </c>
    </row>
    <row r="999" spans="1:18">
      <c r="A999">
        <v>1356</v>
      </c>
      <c r="B999" t="s">
        <v>1009</v>
      </c>
      <c r="C999">
        <v>3494</v>
      </c>
      <c r="D999" t="s">
        <v>920</v>
      </c>
      <c r="E999">
        <v>102</v>
      </c>
      <c r="F999" t="s">
        <v>1010</v>
      </c>
      <c r="G999" t="s">
        <v>1011</v>
      </c>
      <c r="H999">
        <v>141</v>
      </c>
      <c r="I999" t="s">
        <v>242</v>
      </c>
      <c r="J999" t="s">
        <v>243</v>
      </c>
      <c r="K999" s="59">
        <v>0</v>
      </c>
      <c r="L999" s="59">
        <v>0</v>
      </c>
      <c r="M999" s="59">
        <v>0</v>
      </c>
      <c r="N999" s="59">
        <v>0</v>
      </c>
      <c r="O999" s="59">
        <v>0</v>
      </c>
      <c r="P999" s="59">
        <v>0</v>
      </c>
      <c r="Q999">
        <v>0</v>
      </c>
      <c r="R999">
        <v>0</v>
      </c>
    </row>
    <row r="1000" spans="1:18">
      <c r="A1000">
        <v>1358</v>
      </c>
      <c r="B1000" t="s">
        <v>1009</v>
      </c>
      <c r="C1000">
        <v>4683</v>
      </c>
      <c r="D1000" t="s">
        <v>936</v>
      </c>
      <c r="E1000">
        <v>102</v>
      </c>
      <c r="F1000" t="s">
        <v>1010</v>
      </c>
      <c r="G1000" t="s">
        <v>1011</v>
      </c>
      <c r="H1000">
        <v>141</v>
      </c>
      <c r="I1000" t="s">
        <v>242</v>
      </c>
      <c r="J1000" t="s">
        <v>243</v>
      </c>
      <c r="K1000" s="59">
        <v>0</v>
      </c>
      <c r="L1000" s="59">
        <v>0</v>
      </c>
      <c r="M1000" s="59">
        <v>0</v>
      </c>
      <c r="N1000" s="59">
        <v>0</v>
      </c>
      <c r="O1000" s="59">
        <v>0</v>
      </c>
      <c r="P1000" s="59">
        <v>0</v>
      </c>
      <c r="Q1000">
        <v>0</v>
      </c>
      <c r="R1000">
        <v>0</v>
      </c>
    </row>
    <row r="1001" spans="1:18">
      <c r="A1001">
        <v>1359</v>
      </c>
      <c r="B1001" t="s">
        <v>1009</v>
      </c>
      <c r="C1001">
        <v>4867</v>
      </c>
      <c r="D1001" t="s">
        <v>923</v>
      </c>
      <c r="E1001">
        <v>102</v>
      </c>
      <c r="F1001" t="s">
        <v>1010</v>
      </c>
      <c r="G1001" t="s">
        <v>1011</v>
      </c>
      <c r="H1001">
        <v>141</v>
      </c>
      <c r="I1001" t="s">
        <v>242</v>
      </c>
      <c r="J1001" t="s">
        <v>243</v>
      </c>
      <c r="K1001" s="59">
        <v>0</v>
      </c>
      <c r="L1001" s="59">
        <v>0</v>
      </c>
      <c r="M1001" s="59">
        <v>0</v>
      </c>
      <c r="N1001" s="59">
        <v>0</v>
      </c>
      <c r="O1001" s="59">
        <v>0</v>
      </c>
      <c r="P1001" s="59">
        <v>0</v>
      </c>
      <c r="Q1001">
        <v>0</v>
      </c>
      <c r="R1001">
        <v>0</v>
      </c>
    </row>
    <row r="1002" spans="1:18">
      <c r="A1002">
        <v>1360</v>
      </c>
      <c r="B1002" t="s">
        <v>1009</v>
      </c>
      <c r="C1002">
        <v>4868</v>
      </c>
      <c r="D1002" t="s">
        <v>922</v>
      </c>
      <c r="E1002">
        <v>102</v>
      </c>
      <c r="F1002" t="s">
        <v>1010</v>
      </c>
      <c r="G1002" t="s">
        <v>1011</v>
      </c>
      <c r="H1002">
        <v>141</v>
      </c>
      <c r="I1002" t="s">
        <v>242</v>
      </c>
      <c r="J1002" t="s">
        <v>243</v>
      </c>
      <c r="K1002" s="59">
        <v>0</v>
      </c>
      <c r="L1002" s="59">
        <v>0</v>
      </c>
      <c r="M1002" s="59">
        <v>0</v>
      </c>
      <c r="N1002" s="59">
        <v>0</v>
      </c>
      <c r="O1002" s="59">
        <v>0</v>
      </c>
      <c r="P1002" s="59">
        <v>0</v>
      </c>
      <c r="Q1002">
        <v>0</v>
      </c>
      <c r="R1002">
        <v>0</v>
      </c>
    </row>
    <row r="1003" spans="1:18">
      <c r="A1003">
        <v>1361</v>
      </c>
      <c r="B1003" t="s">
        <v>1009</v>
      </c>
      <c r="C1003">
        <v>5361</v>
      </c>
      <c r="D1003" t="s">
        <v>911</v>
      </c>
      <c r="E1003">
        <v>102</v>
      </c>
      <c r="F1003" t="s">
        <v>1010</v>
      </c>
      <c r="G1003" t="s">
        <v>1011</v>
      </c>
      <c r="H1003">
        <v>141</v>
      </c>
      <c r="I1003" t="s">
        <v>242</v>
      </c>
      <c r="J1003" t="s">
        <v>243</v>
      </c>
      <c r="K1003" s="59">
        <v>0</v>
      </c>
      <c r="L1003" s="59">
        <v>0</v>
      </c>
      <c r="M1003" s="59">
        <v>0</v>
      </c>
      <c r="N1003" s="59">
        <v>0</v>
      </c>
      <c r="O1003" s="59">
        <v>0</v>
      </c>
      <c r="P1003" s="59">
        <v>0</v>
      </c>
      <c r="Q1003">
        <v>0</v>
      </c>
      <c r="R1003">
        <v>0</v>
      </c>
    </row>
    <row r="1004" spans="1:18">
      <c r="A1004">
        <v>1362</v>
      </c>
      <c r="B1004" t="s">
        <v>1009</v>
      </c>
      <c r="C1004">
        <v>5371</v>
      </c>
      <c r="D1004" t="s">
        <v>849</v>
      </c>
      <c r="E1004">
        <v>102</v>
      </c>
      <c r="F1004" t="s">
        <v>1010</v>
      </c>
      <c r="G1004" t="s">
        <v>1011</v>
      </c>
      <c r="H1004">
        <v>141</v>
      </c>
      <c r="I1004" t="s">
        <v>242</v>
      </c>
      <c r="J1004" t="s">
        <v>243</v>
      </c>
      <c r="K1004" s="59">
        <v>0</v>
      </c>
      <c r="L1004" s="59">
        <v>0</v>
      </c>
      <c r="M1004" s="59">
        <v>0</v>
      </c>
      <c r="N1004" s="59">
        <v>0</v>
      </c>
      <c r="O1004" s="59">
        <v>0</v>
      </c>
      <c r="P1004" s="59">
        <v>0</v>
      </c>
      <c r="Q1004">
        <v>0</v>
      </c>
      <c r="R1004">
        <v>0</v>
      </c>
    </row>
    <row r="1005" spans="1:18">
      <c r="A1005">
        <v>1364</v>
      </c>
      <c r="B1005" t="s">
        <v>1009</v>
      </c>
      <c r="C1005">
        <v>5952</v>
      </c>
      <c r="D1005" t="s">
        <v>945</v>
      </c>
      <c r="E1005">
        <v>102</v>
      </c>
      <c r="F1005" t="s">
        <v>1010</v>
      </c>
      <c r="G1005" t="s">
        <v>1011</v>
      </c>
      <c r="H1005">
        <v>141</v>
      </c>
      <c r="I1005" t="s">
        <v>242</v>
      </c>
      <c r="J1005" t="s">
        <v>243</v>
      </c>
      <c r="K1005" s="59">
        <v>0</v>
      </c>
      <c r="L1005" s="59">
        <v>0</v>
      </c>
      <c r="M1005" s="59">
        <v>0</v>
      </c>
      <c r="N1005" s="59">
        <v>0</v>
      </c>
      <c r="O1005" s="59">
        <v>0</v>
      </c>
      <c r="P1005" s="59">
        <v>0</v>
      </c>
      <c r="Q1005">
        <v>0</v>
      </c>
      <c r="R1005">
        <v>0</v>
      </c>
    </row>
    <row r="1006" spans="1:18">
      <c r="A1006">
        <v>1365</v>
      </c>
      <c r="B1006" t="s">
        <v>1009</v>
      </c>
      <c r="C1006">
        <v>5966</v>
      </c>
      <c r="D1006" t="s">
        <v>946</v>
      </c>
      <c r="E1006">
        <v>102</v>
      </c>
      <c r="F1006" t="s">
        <v>1010</v>
      </c>
      <c r="G1006" t="s">
        <v>1011</v>
      </c>
      <c r="H1006">
        <v>141</v>
      </c>
      <c r="I1006" t="s">
        <v>242</v>
      </c>
      <c r="J1006" t="s">
        <v>243</v>
      </c>
      <c r="K1006" s="59">
        <v>0</v>
      </c>
      <c r="L1006" s="59">
        <v>0</v>
      </c>
      <c r="M1006" s="59">
        <v>0</v>
      </c>
      <c r="N1006" s="59">
        <v>0</v>
      </c>
      <c r="O1006" s="59">
        <v>0</v>
      </c>
      <c r="P1006" s="59">
        <v>0</v>
      </c>
      <c r="Q1006">
        <v>0</v>
      </c>
      <c r="R1006">
        <v>0</v>
      </c>
    </row>
    <row r="1007" spans="1:18">
      <c r="A1007">
        <v>1366</v>
      </c>
      <c r="B1007" t="s">
        <v>1009</v>
      </c>
      <c r="C1007">
        <v>6015</v>
      </c>
      <c r="D1007" t="s">
        <v>900</v>
      </c>
      <c r="E1007">
        <v>102</v>
      </c>
      <c r="F1007" t="s">
        <v>1010</v>
      </c>
      <c r="G1007" t="s">
        <v>1011</v>
      </c>
      <c r="H1007">
        <v>141</v>
      </c>
      <c r="I1007" t="s">
        <v>242</v>
      </c>
      <c r="J1007" t="s">
        <v>243</v>
      </c>
      <c r="K1007" s="59">
        <v>0</v>
      </c>
      <c r="L1007" s="59">
        <v>0</v>
      </c>
      <c r="M1007" s="59">
        <v>0</v>
      </c>
      <c r="N1007" s="59">
        <v>0</v>
      </c>
      <c r="O1007" s="59">
        <v>0</v>
      </c>
      <c r="P1007" s="59">
        <v>0</v>
      </c>
      <c r="Q1007">
        <v>0</v>
      </c>
      <c r="R1007">
        <v>0</v>
      </c>
    </row>
    <row r="1008" spans="1:18">
      <c r="A1008">
        <v>1367</v>
      </c>
      <c r="B1008" t="s">
        <v>1009</v>
      </c>
      <c r="C1008">
        <v>6018</v>
      </c>
      <c r="D1008" t="s">
        <v>694</v>
      </c>
      <c r="E1008">
        <v>102</v>
      </c>
      <c r="F1008" t="s">
        <v>1010</v>
      </c>
      <c r="G1008" t="s">
        <v>1011</v>
      </c>
      <c r="H1008">
        <v>141</v>
      </c>
      <c r="I1008" t="s">
        <v>242</v>
      </c>
      <c r="J1008" t="s">
        <v>243</v>
      </c>
      <c r="K1008" s="59">
        <v>0</v>
      </c>
      <c r="L1008" s="59">
        <v>0</v>
      </c>
      <c r="M1008" s="59">
        <v>0</v>
      </c>
      <c r="N1008" s="59">
        <v>0</v>
      </c>
      <c r="O1008" s="59">
        <v>0</v>
      </c>
      <c r="P1008" s="59">
        <v>0</v>
      </c>
      <c r="Q1008">
        <v>0</v>
      </c>
      <c r="R1008">
        <v>0</v>
      </c>
    </row>
    <row r="1009" spans="1:18">
      <c r="A1009">
        <v>1371</v>
      </c>
      <c r="B1009" t="s">
        <v>1009</v>
      </c>
      <c r="C1009">
        <v>7008</v>
      </c>
      <c r="D1009" t="s">
        <v>792</v>
      </c>
      <c r="E1009">
        <v>102</v>
      </c>
      <c r="F1009" t="s">
        <v>1010</v>
      </c>
      <c r="G1009" t="s">
        <v>1011</v>
      </c>
      <c r="H1009">
        <v>141</v>
      </c>
      <c r="I1009" t="s">
        <v>242</v>
      </c>
      <c r="J1009" t="s">
        <v>243</v>
      </c>
      <c r="K1009" s="59">
        <v>0</v>
      </c>
      <c r="L1009" s="59">
        <v>0</v>
      </c>
      <c r="M1009" s="59">
        <v>0</v>
      </c>
      <c r="N1009" s="59">
        <v>0</v>
      </c>
      <c r="O1009" s="59">
        <v>0</v>
      </c>
      <c r="P1009" s="59">
        <v>0</v>
      </c>
      <c r="Q1009">
        <v>0</v>
      </c>
      <c r="R1009">
        <v>0</v>
      </c>
    </row>
    <row r="1010" spans="1:18">
      <c r="A1010">
        <v>1372</v>
      </c>
      <c r="B1010" t="s">
        <v>1009</v>
      </c>
      <c r="C1010">
        <v>7206</v>
      </c>
      <c r="D1010" t="s">
        <v>905</v>
      </c>
      <c r="E1010">
        <v>102</v>
      </c>
      <c r="F1010" t="s">
        <v>1010</v>
      </c>
      <c r="G1010" t="s">
        <v>1011</v>
      </c>
      <c r="H1010">
        <v>141</v>
      </c>
      <c r="I1010" t="s">
        <v>242</v>
      </c>
      <c r="J1010" t="s">
        <v>243</v>
      </c>
      <c r="K1010" s="59">
        <v>0</v>
      </c>
      <c r="L1010" s="59">
        <v>0</v>
      </c>
      <c r="M1010" s="59">
        <v>0</v>
      </c>
      <c r="N1010" s="59">
        <v>0</v>
      </c>
      <c r="O1010" s="59">
        <v>0</v>
      </c>
      <c r="P1010" s="59">
        <v>0</v>
      </c>
      <c r="Q1010">
        <v>0</v>
      </c>
      <c r="R1010">
        <v>0</v>
      </c>
    </row>
    <row r="1011" spans="1:18">
      <c r="A1011">
        <v>1373</v>
      </c>
      <c r="B1011" t="s">
        <v>1009</v>
      </c>
      <c r="C1011">
        <v>7296</v>
      </c>
      <c r="D1011" t="s">
        <v>602</v>
      </c>
      <c r="E1011">
        <v>102</v>
      </c>
      <c r="F1011" t="s">
        <v>1010</v>
      </c>
      <c r="G1011" t="s">
        <v>1011</v>
      </c>
      <c r="H1011">
        <v>141</v>
      </c>
      <c r="I1011" t="s">
        <v>242</v>
      </c>
      <c r="J1011" t="s">
        <v>243</v>
      </c>
      <c r="K1011" s="59">
        <v>0</v>
      </c>
      <c r="L1011" s="59">
        <v>0</v>
      </c>
      <c r="M1011" s="59">
        <v>0</v>
      </c>
      <c r="N1011" s="59">
        <v>0</v>
      </c>
      <c r="O1011" s="59">
        <v>0</v>
      </c>
      <c r="P1011" s="59">
        <v>0</v>
      </c>
      <c r="Q1011">
        <v>0</v>
      </c>
      <c r="R1011">
        <v>0</v>
      </c>
    </row>
    <row r="1012" spans="1:18">
      <c r="A1012">
        <v>1374</v>
      </c>
      <c r="B1012" t="s">
        <v>1009</v>
      </c>
      <c r="C1012">
        <v>7473</v>
      </c>
      <c r="D1012" t="s">
        <v>709</v>
      </c>
      <c r="E1012">
        <v>102</v>
      </c>
      <c r="F1012" t="s">
        <v>1010</v>
      </c>
      <c r="G1012" t="s">
        <v>1011</v>
      </c>
      <c r="H1012">
        <v>141</v>
      </c>
      <c r="I1012" t="s">
        <v>242</v>
      </c>
      <c r="J1012" t="s">
        <v>243</v>
      </c>
      <c r="K1012" s="59">
        <v>0</v>
      </c>
      <c r="L1012" s="59">
        <v>0</v>
      </c>
      <c r="M1012" s="59">
        <v>0</v>
      </c>
      <c r="N1012" s="59">
        <v>0</v>
      </c>
      <c r="O1012" s="59">
        <v>0</v>
      </c>
      <c r="P1012" s="59">
        <v>0</v>
      </c>
      <c r="Q1012">
        <v>0</v>
      </c>
      <c r="R1012">
        <v>0</v>
      </c>
    </row>
    <row r="1013" spans="1:18">
      <c r="A1013">
        <v>1375</v>
      </c>
      <c r="B1013" t="s">
        <v>1009</v>
      </c>
      <c r="C1013">
        <v>7554</v>
      </c>
      <c r="D1013" t="s">
        <v>941</v>
      </c>
      <c r="E1013">
        <v>102</v>
      </c>
      <c r="F1013" t="s">
        <v>1010</v>
      </c>
      <c r="G1013" t="s">
        <v>1011</v>
      </c>
      <c r="H1013">
        <v>141</v>
      </c>
      <c r="I1013" t="s">
        <v>242</v>
      </c>
      <c r="J1013" t="s">
        <v>243</v>
      </c>
      <c r="K1013" s="59">
        <v>0</v>
      </c>
      <c r="L1013" s="59">
        <v>0</v>
      </c>
      <c r="M1013" s="59">
        <v>0</v>
      </c>
      <c r="N1013" s="59">
        <v>0</v>
      </c>
      <c r="O1013" s="59">
        <v>0</v>
      </c>
      <c r="P1013" s="59">
        <v>0</v>
      </c>
      <c r="Q1013">
        <v>0</v>
      </c>
      <c r="R1013">
        <v>0</v>
      </c>
    </row>
    <row r="1014" spans="1:18">
      <c r="A1014">
        <v>1377</v>
      </c>
      <c r="B1014" t="s">
        <v>1009</v>
      </c>
      <c r="C1014">
        <v>7958</v>
      </c>
      <c r="D1014" t="s">
        <v>953</v>
      </c>
      <c r="E1014">
        <v>102</v>
      </c>
      <c r="F1014" t="s">
        <v>1010</v>
      </c>
      <c r="G1014" t="s">
        <v>1011</v>
      </c>
      <c r="H1014">
        <v>141</v>
      </c>
      <c r="I1014" t="s">
        <v>242</v>
      </c>
      <c r="J1014" t="s">
        <v>243</v>
      </c>
      <c r="K1014" s="59">
        <v>0</v>
      </c>
      <c r="L1014" s="59">
        <v>0</v>
      </c>
      <c r="M1014" s="59">
        <v>0</v>
      </c>
      <c r="N1014" s="59">
        <v>0</v>
      </c>
      <c r="O1014" s="59">
        <v>0</v>
      </c>
      <c r="P1014" s="59">
        <v>0</v>
      </c>
      <c r="Q1014">
        <v>0</v>
      </c>
      <c r="R1014">
        <v>0</v>
      </c>
    </row>
    <row r="1015" spans="1:18">
      <c r="A1015">
        <v>1378</v>
      </c>
      <c r="B1015" t="s">
        <v>1009</v>
      </c>
      <c r="C1015">
        <v>8169</v>
      </c>
      <c r="D1015" t="s">
        <v>951</v>
      </c>
      <c r="E1015">
        <v>102</v>
      </c>
      <c r="F1015" t="s">
        <v>1010</v>
      </c>
      <c r="G1015" t="s">
        <v>1011</v>
      </c>
      <c r="H1015">
        <v>141</v>
      </c>
      <c r="I1015" t="s">
        <v>242</v>
      </c>
      <c r="J1015" t="s">
        <v>243</v>
      </c>
      <c r="K1015" s="59">
        <v>0</v>
      </c>
      <c r="L1015" s="59">
        <v>0</v>
      </c>
      <c r="M1015" s="59">
        <v>0</v>
      </c>
      <c r="N1015" s="59">
        <v>0</v>
      </c>
      <c r="O1015" s="59">
        <v>0</v>
      </c>
      <c r="P1015" s="59">
        <v>0</v>
      </c>
      <c r="Q1015">
        <v>0</v>
      </c>
      <c r="R1015">
        <v>0</v>
      </c>
    </row>
    <row r="1016" spans="1:18">
      <c r="A1016">
        <v>1379</v>
      </c>
      <c r="B1016" t="s">
        <v>1009</v>
      </c>
      <c r="C1016">
        <v>8638</v>
      </c>
      <c r="D1016" t="s">
        <v>550</v>
      </c>
      <c r="E1016">
        <v>102</v>
      </c>
      <c r="F1016" t="s">
        <v>1010</v>
      </c>
      <c r="G1016" t="s">
        <v>1011</v>
      </c>
      <c r="H1016">
        <v>141</v>
      </c>
      <c r="I1016" t="s">
        <v>242</v>
      </c>
      <c r="J1016" t="s">
        <v>243</v>
      </c>
      <c r="K1016" s="59">
        <v>0</v>
      </c>
      <c r="L1016" s="59">
        <v>0</v>
      </c>
      <c r="M1016" s="59">
        <v>0</v>
      </c>
      <c r="N1016" s="59">
        <v>0</v>
      </c>
      <c r="O1016" s="59">
        <v>0</v>
      </c>
      <c r="P1016" s="59">
        <v>0</v>
      </c>
      <c r="Q1016">
        <v>0</v>
      </c>
      <c r="R1016">
        <v>0</v>
      </c>
    </row>
    <row r="1017" spans="1:18">
      <c r="A1017">
        <v>1380</v>
      </c>
      <c r="B1017" t="s">
        <v>1009</v>
      </c>
      <c r="C1017">
        <v>8756</v>
      </c>
      <c r="D1017" t="s">
        <v>944</v>
      </c>
      <c r="E1017">
        <v>102</v>
      </c>
      <c r="F1017" t="s">
        <v>1010</v>
      </c>
      <c r="G1017" t="s">
        <v>1011</v>
      </c>
      <c r="H1017">
        <v>141</v>
      </c>
      <c r="I1017" t="s">
        <v>242</v>
      </c>
      <c r="J1017" t="s">
        <v>243</v>
      </c>
      <c r="K1017" s="59">
        <v>0</v>
      </c>
      <c r="L1017" s="59">
        <v>0</v>
      </c>
      <c r="M1017" s="59">
        <v>0</v>
      </c>
      <c r="N1017" s="59">
        <v>0</v>
      </c>
      <c r="O1017" s="59">
        <v>0</v>
      </c>
      <c r="P1017" s="59">
        <v>0</v>
      </c>
      <c r="Q1017">
        <v>0</v>
      </c>
      <c r="R1017">
        <v>0</v>
      </c>
    </row>
    <row r="1018" spans="1:18">
      <c r="A1018">
        <v>1381</v>
      </c>
      <c r="B1018" t="s">
        <v>1009</v>
      </c>
      <c r="C1018">
        <v>8761</v>
      </c>
      <c r="D1018" t="s">
        <v>399</v>
      </c>
      <c r="E1018">
        <v>102</v>
      </c>
      <c r="F1018" t="s">
        <v>1010</v>
      </c>
      <c r="G1018" t="s">
        <v>1011</v>
      </c>
      <c r="H1018">
        <v>141</v>
      </c>
      <c r="I1018" t="s">
        <v>242</v>
      </c>
      <c r="J1018" t="s">
        <v>243</v>
      </c>
      <c r="K1018" s="59">
        <v>0</v>
      </c>
      <c r="L1018" s="59">
        <v>0</v>
      </c>
      <c r="M1018" s="59">
        <v>0</v>
      </c>
      <c r="N1018" s="59">
        <v>0</v>
      </c>
      <c r="O1018" s="59">
        <v>0</v>
      </c>
      <c r="P1018" s="59">
        <v>0</v>
      </c>
      <c r="Q1018">
        <v>0</v>
      </c>
      <c r="R1018">
        <v>0</v>
      </c>
    </row>
    <row r="1019" spans="1:18">
      <c r="A1019">
        <v>1383</v>
      </c>
      <c r="B1019" t="s">
        <v>1009</v>
      </c>
      <c r="C1019">
        <v>9186</v>
      </c>
      <c r="D1019" t="s">
        <v>601</v>
      </c>
      <c r="E1019">
        <v>102</v>
      </c>
      <c r="F1019" t="s">
        <v>1010</v>
      </c>
      <c r="G1019" t="s">
        <v>1011</v>
      </c>
      <c r="H1019">
        <v>141</v>
      </c>
      <c r="I1019" t="s">
        <v>242</v>
      </c>
      <c r="J1019" t="s">
        <v>243</v>
      </c>
      <c r="K1019" s="59">
        <v>0</v>
      </c>
      <c r="L1019" s="59">
        <v>0</v>
      </c>
      <c r="M1019" s="59">
        <v>0</v>
      </c>
      <c r="N1019" s="59">
        <v>0</v>
      </c>
      <c r="O1019" s="59">
        <v>0</v>
      </c>
      <c r="P1019" s="59">
        <v>0</v>
      </c>
      <c r="Q1019">
        <v>0</v>
      </c>
      <c r="R1019">
        <v>0</v>
      </c>
    </row>
    <row r="1020" spans="1:18">
      <c r="A1020">
        <v>1384</v>
      </c>
      <c r="B1020" t="s">
        <v>1009</v>
      </c>
      <c r="C1020">
        <v>9231</v>
      </c>
      <c r="D1020" t="s">
        <v>949</v>
      </c>
      <c r="E1020">
        <v>102</v>
      </c>
      <c r="F1020" t="s">
        <v>1010</v>
      </c>
      <c r="G1020" t="s">
        <v>1011</v>
      </c>
      <c r="H1020">
        <v>141</v>
      </c>
      <c r="I1020" t="s">
        <v>242</v>
      </c>
      <c r="J1020" t="s">
        <v>243</v>
      </c>
      <c r="K1020" s="59">
        <v>0</v>
      </c>
      <c r="L1020" s="59">
        <v>0</v>
      </c>
      <c r="M1020" s="59">
        <v>0</v>
      </c>
      <c r="N1020" s="59">
        <v>0</v>
      </c>
      <c r="O1020" s="59">
        <v>0</v>
      </c>
      <c r="P1020" s="59">
        <v>0</v>
      </c>
      <c r="Q1020">
        <v>0</v>
      </c>
      <c r="R1020">
        <v>0</v>
      </c>
    </row>
    <row r="1021" spans="1:18">
      <c r="A1021">
        <v>1385</v>
      </c>
      <c r="B1021" t="s">
        <v>1009</v>
      </c>
      <c r="C1021">
        <v>9600</v>
      </c>
      <c r="D1021" t="s">
        <v>703</v>
      </c>
      <c r="E1021">
        <v>102</v>
      </c>
      <c r="F1021" t="s">
        <v>1010</v>
      </c>
      <c r="G1021" t="s">
        <v>1011</v>
      </c>
      <c r="H1021">
        <v>141</v>
      </c>
      <c r="I1021" t="s">
        <v>242</v>
      </c>
      <c r="J1021" t="s">
        <v>243</v>
      </c>
      <c r="K1021" s="59">
        <v>0</v>
      </c>
      <c r="L1021" s="59">
        <v>0</v>
      </c>
      <c r="M1021" s="59">
        <v>0</v>
      </c>
      <c r="N1021" s="59">
        <v>0</v>
      </c>
      <c r="O1021" s="59">
        <v>0</v>
      </c>
      <c r="P1021" s="59">
        <v>0</v>
      </c>
      <c r="Q1021">
        <v>0</v>
      </c>
      <c r="R1021">
        <v>0</v>
      </c>
    </row>
    <row r="1022" spans="1:18">
      <c r="A1022">
        <v>1387</v>
      </c>
      <c r="B1022" t="s">
        <v>1009</v>
      </c>
      <c r="C1022">
        <v>10192</v>
      </c>
      <c r="D1022" t="s">
        <v>702</v>
      </c>
      <c r="E1022">
        <v>102</v>
      </c>
      <c r="F1022" t="s">
        <v>1010</v>
      </c>
      <c r="G1022" t="s">
        <v>1011</v>
      </c>
      <c r="H1022">
        <v>141</v>
      </c>
      <c r="I1022" t="s">
        <v>242</v>
      </c>
      <c r="J1022" t="s">
        <v>243</v>
      </c>
      <c r="K1022" s="59">
        <v>0</v>
      </c>
      <c r="L1022" s="59">
        <v>0</v>
      </c>
      <c r="M1022" s="59">
        <v>0</v>
      </c>
      <c r="N1022" s="59">
        <v>0</v>
      </c>
      <c r="O1022" s="59">
        <v>0</v>
      </c>
      <c r="P1022" s="59">
        <v>0</v>
      </c>
      <c r="Q1022">
        <v>0</v>
      </c>
      <c r="R1022">
        <v>0</v>
      </c>
    </row>
    <row r="1023" spans="1:18">
      <c r="A1023">
        <v>1390</v>
      </c>
      <c r="B1023" t="s">
        <v>1009</v>
      </c>
      <c r="C1023">
        <v>10478</v>
      </c>
      <c r="D1023" t="s">
        <v>700</v>
      </c>
      <c r="E1023">
        <v>102</v>
      </c>
      <c r="F1023" t="s">
        <v>1010</v>
      </c>
      <c r="G1023" t="s">
        <v>1011</v>
      </c>
      <c r="H1023">
        <v>141</v>
      </c>
      <c r="I1023" t="s">
        <v>242</v>
      </c>
      <c r="J1023" t="s">
        <v>243</v>
      </c>
      <c r="K1023" s="59">
        <v>0</v>
      </c>
      <c r="L1023" s="59">
        <v>0</v>
      </c>
      <c r="M1023" s="59">
        <v>0</v>
      </c>
      <c r="N1023" s="59">
        <v>0</v>
      </c>
      <c r="O1023" s="59">
        <v>0</v>
      </c>
      <c r="P1023" s="59">
        <v>0</v>
      </c>
      <c r="Q1023">
        <v>0</v>
      </c>
      <c r="R1023">
        <v>0</v>
      </c>
    </row>
    <row r="1024" spans="1:18">
      <c r="A1024">
        <v>1395</v>
      </c>
      <c r="B1024" t="s">
        <v>1009</v>
      </c>
      <c r="C1024">
        <v>10644</v>
      </c>
      <c r="D1024" t="s">
        <v>825</v>
      </c>
      <c r="E1024">
        <v>102</v>
      </c>
      <c r="F1024" t="s">
        <v>1010</v>
      </c>
      <c r="G1024" t="s">
        <v>1011</v>
      </c>
      <c r="H1024">
        <v>141</v>
      </c>
      <c r="I1024" t="s">
        <v>242</v>
      </c>
      <c r="J1024" t="s">
        <v>243</v>
      </c>
      <c r="K1024" s="59">
        <v>0</v>
      </c>
      <c r="L1024" s="59">
        <v>0</v>
      </c>
      <c r="M1024" s="59">
        <v>0</v>
      </c>
      <c r="N1024" s="59">
        <v>0</v>
      </c>
      <c r="O1024" s="59">
        <v>0</v>
      </c>
      <c r="P1024" s="59">
        <v>0</v>
      </c>
      <c r="Q1024">
        <v>0</v>
      </c>
      <c r="R1024">
        <v>0</v>
      </c>
    </row>
    <row r="1025" spans="1:18">
      <c r="A1025">
        <v>1400</v>
      </c>
      <c r="B1025" t="s">
        <v>1009</v>
      </c>
      <c r="C1025">
        <v>11131</v>
      </c>
      <c r="D1025" t="s">
        <v>234</v>
      </c>
      <c r="E1025">
        <v>102</v>
      </c>
      <c r="F1025" t="s">
        <v>1010</v>
      </c>
      <c r="G1025" t="s">
        <v>1011</v>
      </c>
      <c r="H1025">
        <v>141</v>
      </c>
      <c r="I1025" t="s">
        <v>242</v>
      </c>
      <c r="J1025" t="s">
        <v>243</v>
      </c>
      <c r="K1025" s="59">
        <v>0</v>
      </c>
      <c r="L1025" s="59">
        <v>0</v>
      </c>
      <c r="M1025" s="59">
        <v>0</v>
      </c>
      <c r="N1025" s="59">
        <v>0</v>
      </c>
      <c r="O1025" s="59">
        <v>0</v>
      </c>
      <c r="P1025" s="59">
        <v>0</v>
      </c>
      <c r="Q1025">
        <v>0</v>
      </c>
      <c r="R1025">
        <v>0</v>
      </c>
    </row>
    <row r="1026" spans="1:18">
      <c r="A1026">
        <v>1401</v>
      </c>
      <c r="B1026" t="s">
        <v>1009</v>
      </c>
      <c r="C1026">
        <v>11132</v>
      </c>
      <c r="D1026" t="s">
        <v>233</v>
      </c>
      <c r="E1026">
        <v>102</v>
      </c>
      <c r="F1026" t="s">
        <v>1010</v>
      </c>
      <c r="G1026" t="s">
        <v>1011</v>
      </c>
      <c r="H1026">
        <v>141</v>
      </c>
      <c r="I1026" t="s">
        <v>242</v>
      </c>
      <c r="J1026" t="s">
        <v>243</v>
      </c>
      <c r="K1026" s="59">
        <v>0</v>
      </c>
      <c r="L1026" s="59">
        <v>0</v>
      </c>
      <c r="M1026" s="59">
        <v>0</v>
      </c>
      <c r="N1026" s="59">
        <v>0</v>
      </c>
      <c r="O1026" s="59">
        <v>0</v>
      </c>
      <c r="P1026" s="59">
        <v>0</v>
      </c>
      <c r="Q1026">
        <v>0</v>
      </c>
      <c r="R1026">
        <v>0</v>
      </c>
    </row>
    <row r="1027" spans="1:18">
      <c r="A1027">
        <v>1402</v>
      </c>
      <c r="B1027" t="s">
        <v>1009</v>
      </c>
      <c r="C1027">
        <v>11155</v>
      </c>
      <c r="D1027" t="s">
        <v>761</v>
      </c>
      <c r="E1027">
        <v>102</v>
      </c>
      <c r="F1027" t="s">
        <v>1010</v>
      </c>
      <c r="G1027" t="s">
        <v>1011</v>
      </c>
      <c r="H1027">
        <v>141</v>
      </c>
      <c r="I1027" t="s">
        <v>242</v>
      </c>
      <c r="J1027" t="s">
        <v>243</v>
      </c>
      <c r="K1027" s="59">
        <v>0</v>
      </c>
      <c r="L1027" s="59">
        <v>0</v>
      </c>
      <c r="M1027" s="59">
        <v>0</v>
      </c>
      <c r="N1027" s="59">
        <v>0</v>
      </c>
      <c r="O1027" s="59">
        <v>0</v>
      </c>
      <c r="P1027" s="59">
        <v>0</v>
      </c>
      <c r="Q1027">
        <v>0</v>
      </c>
      <c r="R1027">
        <v>0</v>
      </c>
    </row>
    <row r="1028" spans="1:18">
      <c r="A1028">
        <v>1403</v>
      </c>
      <c r="B1028" t="s">
        <v>1009</v>
      </c>
      <c r="C1028">
        <v>11158</v>
      </c>
      <c r="D1028" t="s">
        <v>943</v>
      </c>
      <c r="E1028">
        <v>102</v>
      </c>
      <c r="F1028" t="s">
        <v>1010</v>
      </c>
      <c r="G1028" t="s">
        <v>1011</v>
      </c>
      <c r="H1028">
        <v>141</v>
      </c>
      <c r="I1028" t="s">
        <v>242</v>
      </c>
      <c r="J1028" t="s">
        <v>243</v>
      </c>
      <c r="K1028" s="59">
        <v>0</v>
      </c>
      <c r="L1028" s="59">
        <v>0</v>
      </c>
      <c r="M1028" s="59">
        <v>0</v>
      </c>
      <c r="N1028" s="59">
        <v>0</v>
      </c>
      <c r="O1028" s="59">
        <v>0</v>
      </c>
      <c r="P1028" s="59">
        <v>0</v>
      </c>
      <c r="Q1028">
        <v>0</v>
      </c>
      <c r="R1028">
        <v>0</v>
      </c>
    </row>
    <row r="1029" spans="1:18">
      <c r="A1029">
        <v>1406</v>
      </c>
      <c r="B1029" t="s">
        <v>1009</v>
      </c>
      <c r="C1029">
        <v>11725</v>
      </c>
      <c r="D1029" t="s">
        <v>954</v>
      </c>
      <c r="E1029">
        <v>102</v>
      </c>
      <c r="F1029" t="s">
        <v>1010</v>
      </c>
      <c r="G1029" t="s">
        <v>1011</v>
      </c>
      <c r="H1029">
        <v>141</v>
      </c>
      <c r="I1029" t="s">
        <v>242</v>
      </c>
      <c r="J1029" t="s">
        <v>243</v>
      </c>
      <c r="K1029" s="59">
        <v>0</v>
      </c>
      <c r="L1029" s="59">
        <v>0</v>
      </c>
      <c r="M1029" s="59">
        <v>0</v>
      </c>
      <c r="N1029" s="59">
        <v>0</v>
      </c>
      <c r="O1029" s="59">
        <v>0</v>
      </c>
      <c r="P1029" s="59">
        <v>0</v>
      </c>
      <c r="Q1029">
        <v>0</v>
      </c>
      <c r="R1029">
        <v>0</v>
      </c>
    </row>
    <row r="1030" spans="1:18">
      <c r="A1030">
        <v>1407</v>
      </c>
      <c r="B1030" t="s">
        <v>1009</v>
      </c>
      <c r="C1030">
        <v>11726</v>
      </c>
      <c r="D1030" t="s">
        <v>843</v>
      </c>
      <c r="E1030">
        <v>102</v>
      </c>
      <c r="F1030" t="s">
        <v>1010</v>
      </c>
      <c r="G1030" t="s">
        <v>1011</v>
      </c>
      <c r="H1030">
        <v>141</v>
      </c>
      <c r="I1030" t="s">
        <v>242</v>
      </c>
      <c r="J1030" t="s">
        <v>243</v>
      </c>
      <c r="K1030" s="59">
        <v>0</v>
      </c>
      <c r="L1030" s="59">
        <v>0</v>
      </c>
      <c r="M1030" s="59">
        <v>0</v>
      </c>
      <c r="N1030" s="59">
        <v>0</v>
      </c>
      <c r="O1030" s="59">
        <v>0</v>
      </c>
      <c r="P1030" s="59">
        <v>0</v>
      </c>
      <c r="Q1030">
        <v>0</v>
      </c>
      <c r="R1030">
        <v>0</v>
      </c>
    </row>
    <row r="1031" spans="1:18">
      <c r="A1031">
        <v>1408</v>
      </c>
      <c r="B1031" t="s">
        <v>1009</v>
      </c>
      <c r="C1031">
        <v>11728</v>
      </c>
      <c r="D1031" t="s">
        <v>764</v>
      </c>
      <c r="E1031">
        <v>102</v>
      </c>
      <c r="F1031" t="s">
        <v>1010</v>
      </c>
      <c r="G1031" t="s">
        <v>1011</v>
      </c>
      <c r="H1031">
        <v>141</v>
      </c>
      <c r="I1031" t="s">
        <v>242</v>
      </c>
      <c r="J1031" t="s">
        <v>243</v>
      </c>
      <c r="K1031" s="59">
        <v>0</v>
      </c>
      <c r="L1031" s="59">
        <v>0</v>
      </c>
      <c r="M1031" s="59">
        <v>0</v>
      </c>
      <c r="N1031" s="59">
        <v>0</v>
      </c>
      <c r="O1031" s="59">
        <v>0</v>
      </c>
      <c r="P1031" s="59">
        <v>0</v>
      </c>
      <c r="Q1031">
        <v>0</v>
      </c>
      <c r="R1031">
        <v>0</v>
      </c>
    </row>
    <row r="1032" spans="1:18">
      <c r="A1032">
        <v>1409</v>
      </c>
      <c r="B1032" t="s">
        <v>1009</v>
      </c>
      <c r="C1032">
        <v>11729</v>
      </c>
      <c r="D1032" t="s">
        <v>765</v>
      </c>
      <c r="E1032">
        <v>102</v>
      </c>
      <c r="F1032" t="s">
        <v>1010</v>
      </c>
      <c r="G1032" t="s">
        <v>1011</v>
      </c>
      <c r="H1032">
        <v>141</v>
      </c>
      <c r="I1032" t="s">
        <v>242</v>
      </c>
      <c r="J1032" t="s">
        <v>243</v>
      </c>
      <c r="K1032" s="59">
        <v>0</v>
      </c>
      <c r="L1032" s="59">
        <v>0</v>
      </c>
      <c r="M1032" s="59">
        <v>0</v>
      </c>
      <c r="N1032" s="59">
        <v>0</v>
      </c>
      <c r="O1032" s="59">
        <v>0</v>
      </c>
      <c r="P1032" s="59">
        <v>0</v>
      </c>
      <c r="Q1032">
        <v>0</v>
      </c>
      <c r="R1032">
        <v>0</v>
      </c>
    </row>
    <row r="1033" spans="1:18">
      <c r="A1033">
        <v>1411</v>
      </c>
      <c r="B1033" t="s">
        <v>1009</v>
      </c>
      <c r="C1033">
        <v>11731</v>
      </c>
      <c r="D1033" t="s">
        <v>766</v>
      </c>
      <c r="E1033">
        <v>102</v>
      </c>
      <c r="F1033" t="s">
        <v>1010</v>
      </c>
      <c r="G1033" t="s">
        <v>1011</v>
      </c>
      <c r="H1033">
        <v>141</v>
      </c>
      <c r="I1033" t="s">
        <v>242</v>
      </c>
      <c r="J1033" t="s">
        <v>243</v>
      </c>
      <c r="K1033" s="59">
        <v>0</v>
      </c>
      <c r="L1033" s="59">
        <v>0</v>
      </c>
      <c r="M1033" s="59">
        <v>0</v>
      </c>
      <c r="N1033" s="59">
        <v>0</v>
      </c>
      <c r="O1033" s="59">
        <v>0</v>
      </c>
      <c r="P1033" s="59">
        <v>0</v>
      </c>
      <c r="Q1033">
        <v>0</v>
      </c>
      <c r="R1033">
        <v>0</v>
      </c>
    </row>
    <row r="1034" spans="1:18">
      <c r="A1034">
        <v>1412</v>
      </c>
      <c r="B1034" t="s">
        <v>1009</v>
      </c>
      <c r="C1034">
        <v>11732</v>
      </c>
      <c r="D1034" t="s">
        <v>768</v>
      </c>
      <c r="E1034">
        <v>102</v>
      </c>
      <c r="F1034" t="s">
        <v>1010</v>
      </c>
      <c r="G1034" t="s">
        <v>1011</v>
      </c>
      <c r="H1034">
        <v>141</v>
      </c>
      <c r="I1034" t="s">
        <v>242</v>
      </c>
      <c r="J1034" t="s">
        <v>243</v>
      </c>
      <c r="K1034" s="59">
        <v>0</v>
      </c>
      <c r="L1034" s="59">
        <v>0</v>
      </c>
      <c r="M1034" s="59">
        <v>0</v>
      </c>
      <c r="N1034" s="59">
        <v>0</v>
      </c>
      <c r="O1034" s="59">
        <v>0</v>
      </c>
      <c r="P1034" s="59">
        <v>0</v>
      </c>
      <c r="Q1034">
        <v>0</v>
      </c>
      <c r="R1034">
        <v>0</v>
      </c>
    </row>
    <row r="1035" spans="1:18">
      <c r="A1035">
        <v>1415</v>
      </c>
      <c r="B1035" t="s">
        <v>1009</v>
      </c>
      <c r="C1035">
        <v>11735</v>
      </c>
      <c r="D1035" t="s">
        <v>769</v>
      </c>
      <c r="E1035">
        <v>102</v>
      </c>
      <c r="F1035" t="s">
        <v>1010</v>
      </c>
      <c r="G1035" t="s">
        <v>1011</v>
      </c>
      <c r="H1035">
        <v>141</v>
      </c>
      <c r="I1035" t="s">
        <v>242</v>
      </c>
      <c r="J1035" t="s">
        <v>243</v>
      </c>
      <c r="K1035" s="59">
        <v>0</v>
      </c>
      <c r="L1035" s="59">
        <v>0</v>
      </c>
      <c r="M1035" s="59">
        <v>0</v>
      </c>
      <c r="N1035" s="59">
        <v>0</v>
      </c>
      <c r="O1035" s="59">
        <v>0</v>
      </c>
      <c r="P1035" s="59">
        <v>0</v>
      </c>
      <c r="Q1035">
        <v>0</v>
      </c>
      <c r="R1035">
        <v>0</v>
      </c>
    </row>
    <row r="1036" spans="1:18">
      <c r="A1036">
        <v>1417</v>
      </c>
      <c r="B1036" t="s">
        <v>1009</v>
      </c>
      <c r="C1036">
        <v>11737</v>
      </c>
      <c r="D1036" t="s">
        <v>771</v>
      </c>
      <c r="E1036">
        <v>102</v>
      </c>
      <c r="F1036" t="s">
        <v>1010</v>
      </c>
      <c r="G1036" t="s">
        <v>1011</v>
      </c>
      <c r="H1036">
        <v>141</v>
      </c>
      <c r="I1036" t="s">
        <v>242</v>
      </c>
      <c r="J1036" t="s">
        <v>243</v>
      </c>
      <c r="K1036" s="59">
        <v>0</v>
      </c>
      <c r="L1036" s="59">
        <v>0</v>
      </c>
      <c r="M1036" s="59">
        <v>0</v>
      </c>
      <c r="N1036" s="59">
        <v>0</v>
      </c>
      <c r="O1036" s="59">
        <v>0</v>
      </c>
      <c r="P1036" s="59">
        <v>0</v>
      </c>
      <c r="Q1036">
        <v>0</v>
      </c>
      <c r="R1036">
        <v>0</v>
      </c>
    </row>
    <row r="1037" spans="1:18">
      <c r="A1037">
        <v>1418</v>
      </c>
      <c r="B1037" t="s">
        <v>1009</v>
      </c>
      <c r="C1037">
        <v>11738</v>
      </c>
      <c r="D1037" t="s">
        <v>772</v>
      </c>
      <c r="E1037">
        <v>102</v>
      </c>
      <c r="F1037" t="s">
        <v>1010</v>
      </c>
      <c r="G1037" t="s">
        <v>1011</v>
      </c>
      <c r="H1037">
        <v>141</v>
      </c>
      <c r="I1037" t="s">
        <v>242</v>
      </c>
      <c r="J1037" t="s">
        <v>243</v>
      </c>
      <c r="K1037" s="59">
        <v>0</v>
      </c>
      <c r="L1037" s="59">
        <v>0</v>
      </c>
      <c r="M1037" s="59">
        <v>0</v>
      </c>
      <c r="N1037" s="59">
        <v>0</v>
      </c>
      <c r="O1037" s="59">
        <v>0</v>
      </c>
      <c r="P1037" s="59">
        <v>0</v>
      </c>
      <c r="Q1037">
        <v>0</v>
      </c>
      <c r="R1037">
        <v>0</v>
      </c>
    </row>
    <row r="1038" spans="1:18">
      <c r="A1038">
        <v>1422</v>
      </c>
      <c r="B1038" t="s">
        <v>1009</v>
      </c>
      <c r="C1038">
        <v>11847</v>
      </c>
      <c r="D1038" t="s">
        <v>821</v>
      </c>
      <c r="E1038">
        <v>102</v>
      </c>
      <c r="F1038" t="s">
        <v>1010</v>
      </c>
      <c r="G1038" t="s">
        <v>1011</v>
      </c>
      <c r="H1038">
        <v>141</v>
      </c>
      <c r="I1038" t="s">
        <v>242</v>
      </c>
      <c r="J1038" t="s">
        <v>243</v>
      </c>
      <c r="K1038" s="59">
        <v>0</v>
      </c>
      <c r="L1038" s="59">
        <v>0</v>
      </c>
      <c r="M1038" s="59">
        <v>0</v>
      </c>
      <c r="N1038" s="59">
        <v>0</v>
      </c>
      <c r="O1038" s="59">
        <v>0</v>
      </c>
      <c r="P1038" s="59">
        <v>0</v>
      </c>
      <c r="Q1038">
        <v>0</v>
      </c>
      <c r="R1038">
        <v>0</v>
      </c>
    </row>
    <row r="1039" spans="1:18">
      <c r="A1039">
        <v>1423</v>
      </c>
      <c r="B1039" t="s">
        <v>1009</v>
      </c>
      <c r="C1039">
        <v>11849</v>
      </c>
      <c r="D1039" t="s">
        <v>957</v>
      </c>
      <c r="E1039">
        <v>102</v>
      </c>
      <c r="F1039" t="s">
        <v>1010</v>
      </c>
      <c r="G1039" t="s">
        <v>1011</v>
      </c>
      <c r="H1039">
        <v>141</v>
      </c>
      <c r="I1039" t="s">
        <v>242</v>
      </c>
      <c r="J1039" t="s">
        <v>243</v>
      </c>
      <c r="K1039" s="59">
        <v>0</v>
      </c>
      <c r="L1039" s="59">
        <v>0</v>
      </c>
      <c r="M1039" s="59">
        <v>0</v>
      </c>
      <c r="N1039" s="59">
        <v>0</v>
      </c>
      <c r="O1039" s="59">
        <v>0</v>
      </c>
      <c r="P1039" s="59">
        <v>0</v>
      </c>
      <c r="Q1039">
        <v>0</v>
      </c>
      <c r="R1039">
        <v>0</v>
      </c>
    </row>
    <row r="1040" spans="1:18">
      <c r="A1040">
        <v>1424</v>
      </c>
      <c r="B1040" t="s">
        <v>1009</v>
      </c>
      <c r="C1040">
        <v>11859</v>
      </c>
      <c r="D1040" t="s">
        <v>835</v>
      </c>
      <c r="E1040">
        <v>102</v>
      </c>
      <c r="F1040" t="s">
        <v>1010</v>
      </c>
      <c r="G1040" t="s">
        <v>1011</v>
      </c>
      <c r="H1040">
        <v>141</v>
      </c>
      <c r="I1040" t="s">
        <v>242</v>
      </c>
      <c r="J1040" t="s">
        <v>243</v>
      </c>
      <c r="K1040" s="59">
        <v>0</v>
      </c>
      <c r="L1040" s="59">
        <v>0</v>
      </c>
      <c r="M1040" s="59">
        <v>0</v>
      </c>
      <c r="N1040" s="59">
        <v>0</v>
      </c>
      <c r="O1040" s="59">
        <v>0</v>
      </c>
      <c r="P1040" s="59">
        <v>0</v>
      </c>
      <c r="Q1040">
        <v>0</v>
      </c>
      <c r="R1040">
        <v>0</v>
      </c>
    </row>
    <row r="1041" spans="1:18">
      <c r="A1041">
        <v>1429</v>
      </c>
      <c r="B1041" t="s">
        <v>1009</v>
      </c>
      <c r="C1041">
        <v>12469</v>
      </c>
      <c r="D1041" t="s">
        <v>241</v>
      </c>
      <c r="E1041">
        <v>102</v>
      </c>
      <c r="F1041" t="s">
        <v>1010</v>
      </c>
      <c r="G1041" t="s">
        <v>1011</v>
      </c>
      <c r="H1041">
        <v>141</v>
      </c>
      <c r="I1041" t="s">
        <v>242</v>
      </c>
      <c r="J1041" t="s">
        <v>243</v>
      </c>
      <c r="K1041" s="59">
        <v>0</v>
      </c>
      <c r="L1041" s="59">
        <v>0</v>
      </c>
      <c r="M1041" s="59">
        <v>0</v>
      </c>
      <c r="N1041" s="59">
        <v>0</v>
      </c>
      <c r="O1041" s="59">
        <v>0</v>
      </c>
      <c r="P1041" s="59">
        <v>0</v>
      </c>
      <c r="Q1041">
        <v>0</v>
      </c>
      <c r="R1041">
        <v>0</v>
      </c>
    </row>
    <row r="1042" spans="1:18">
      <c r="A1042">
        <v>1434</v>
      </c>
      <c r="B1042" t="s">
        <v>1009</v>
      </c>
      <c r="C1042">
        <v>12798</v>
      </c>
      <c r="D1042" t="s">
        <v>932</v>
      </c>
      <c r="E1042">
        <v>102</v>
      </c>
      <c r="F1042" t="s">
        <v>1010</v>
      </c>
      <c r="G1042" t="s">
        <v>1011</v>
      </c>
      <c r="H1042">
        <v>141</v>
      </c>
      <c r="I1042" t="s">
        <v>242</v>
      </c>
      <c r="J1042" t="s">
        <v>243</v>
      </c>
      <c r="K1042" s="59">
        <v>0</v>
      </c>
      <c r="L1042" s="59">
        <v>0</v>
      </c>
      <c r="M1042" s="59">
        <v>0</v>
      </c>
      <c r="N1042" s="59">
        <v>0</v>
      </c>
      <c r="O1042" s="59">
        <v>0</v>
      </c>
      <c r="P1042" s="59">
        <v>0</v>
      </c>
      <c r="Q1042">
        <v>0</v>
      </c>
      <c r="R1042">
        <v>0</v>
      </c>
    </row>
    <row r="1043" spans="1:18">
      <c r="A1043">
        <v>1436</v>
      </c>
      <c r="B1043" t="s">
        <v>1009</v>
      </c>
      <c r="C1043">
        <v>13842</v>
      </c>
      <c r="D1043" t="s">
        <v>837</v>
      </c>
      <c r="E1043">
        <v>102</v>
      </c>
      <c r="F1043" t="s">
        <v>1010</v>
      </c>
      <c r="G1043" t="s">
        <v>1011</v>
      </c>
      <c r="H1043">
        <v>141</v>
      </c>
      <c r="I1043" t="s">
        <v>242</v>
      </c>
      <c r="J1043" t="s">
        <v>243</v>
      </c>
      <c r="K1043" s="59">
        <v>0</v>
      </c>
      <c r="L1043" s="59">
        <v>0</v>
      </c>
      <c r="M1043" s="59">
        <v>0</v>
      </c>
      <c r="N1043" s="59">
        <v>0</v>
      </c>
      <c r="O1043" s="59">
        <v>0</v>
      </c>
      <c r="P1043" s="59">
        <v>0</v>
      </c>
      <c r="Q1043">
        <v>0</v>
      </c>
      <c r="R1043">
        <v>0</v>
      </c>
    </row>
    <row r="1044" spans="1:18">
      <c r="A1044">
        <v>1437</v>
      </c>
      <c r="B1044" t="s">
        <v>1009</v>
      </c>
      <c r="C1044">
        <v>14055</v>
      </c>
      <c r="D1044" t="s">
        <v>599</v>
      </c>
      <c r="E1044">
        <v>102</v>
      </c>
      <c r="F1044" t="s">
        <v>1010</v>
      </c>
      <c r="G1044" t="s">
        <v>1011</v>
      </c>
      <c r="H1044">
        <v>141</v>
      </c>
      <c r="I1044" t="s">
        <v>242</v>
      </c>
      <c r="J1044" t="s">
        <v>243</v>
      </c>
      <c r="K1044" s="59">
        <v>0</v>
      </c>
      <c r="L1044" s="59">
        <v>0</v>
      </c>
      <c r="M1044" s="59">
        <v>0</v>
      </c>
      <c r="N1044" s="59">
        <v>0</v>
      </c>
      <c r="O1044" s="59">
        <v>0</v>
      </c>
      <c r="P1044" s="59">
        <v>0</v>
      </c>
      <c r="Q1044">
        <v>0</v>
      </c>
      <c r="R1044">
        <v>0</v>
      </c>
    </row>
    <row r="1045" spans="1:18">
      <c r="A1045">
        <v>1438</v>
      </c>
      <c r="B1045" t="s">
        <v>1009</v>
      </c>
      <c r="C1045">
        <v>14739</v>
      </c>
      <c r="D1045" t="s">
        <v>956</v>
      </c>
      <c r="E1045">
        <v>102</v>
      </c>
      <c r="F1045" t="s">
        <v>1010</v>
      </c>
      <c r="G1045" t="s">
        <v>1011</v>
      </c>
      <c r="H1045">
        <v>141</v>
      </c>
      <c r="I1045" t="s">
        <v>242</v>
      </c>
      <c r="J1045" t="s">
        <v>243</v>
      </c>
      <c r="K1045" s="59">
        <v>0</v>
      </c>
      <c r="L1045" s="59">
        <v>0</v>
      </c>
      <c r="M1045" s="59">
        <v>0</v>
      </c>
      <c r="N1045" s="59">
        <v>0</v>
      </c>
      <c r="O1045" s="59">
        <v>0</v>
      </c>
      <c r="P1045" s="59">
        <v>0</v>
      </c>
      <c r="Q1045">
        <v>0</v>
      </c>
      <c r="R1045">
        <v>0</v>
      </c>
    </row>
    <row r="1046" spans="1:18">
      <c r="A1046">
        <v>1439</v>
      </c>
      <c r="B1046" t="s">
        <v>1009</v>
      </c>
      <c r="C1046">
        <v>14864</v>
      </c>
      <c r="D1046" t="s">
        <v>866</v>
      </c>
      <c r="E1046">
        <v>102</v>
      </c>
      <c r="F1046" t="s">
        <v>1010</v>
      </c>
      <c r="G1046" t="s">
        <v>1011</v>
      </c>
      <c r="H1046">
        <v>141</v>
      </c>
      <c r="I1046" t="s">
        <v>242</v>
      </c>
      <c r="J1046" t="s">
        <v>243</v>
      </c>
      <c r="K1046" s="59">
        <v>0</v>
      </c>
      <c r="L1046" s="59">
        <v>0</v>
      </c>
      <c r="M1046" s="59">
        <v>0</v>
      </c>
      <c r="N1046" s="59">
        <v>0</v>
      </c>
      <c r="O1046" s="59">
        <v>0</v>
      </c>
      <c r="P1046" s="59">
        <v>0</v>
      </c>
      <c r="Q1046">
        <v>0</v>
      </c>
      <c r="R1046">
        <v>0</v>
      </c>
    </row>
    <row r="1047" spans="1:18">
      <c r="A1047">
        <v>1440</v>
      </c>
      <c r="B1047" t="s">
        <v>1009</v>
      </c>
      <c r="C1047">
        <v>14865</v>
      </c>
      <c r="D1047" t="s">
        <v>868</v>
      </c>
      <c r="E1047">
        <v>102</v>
      </c>
      <c r="F1047" t="s">
        <v>1010</v>
      </c>
      <c r="G1047" t="s">
        <v>1011</v>
      </c>
      <c r="H1047">
        <v>141</v>
      </c>
      <c r="I1047" t="s">
        <v>242</v>
      </c>
      <c r="J1047" t="s">
        <v>243</v>
      </c>
      <c r="K1047" s="59">
        <v>0</v>
      </c>
      <c r="L1047" s="59">
        <v>0</v>
      </c>
      <c r="M1047" s="59">
        <v>0</v>
      </c>
      <c r="N1047" s="59">
        <v>0</v>
      </c>
      <c r="O1047" s="59">
        <v>0</v>
      </c>
      <c r="P1047" s="59">
        <v>0</v>
      </c>
      <c r="Q1047">
        <v>0</v>
      </c>
      <c r="R1047">
        <v>0</v>
      </c>
    </row>
    <row r="1048" spans="1:18">
      <c r="A1048">
        <v>1441</v>
      </c>
      <c r="B1048" t="s">
        <v>1009</v>
      </c>
      <c r="C1048">
        <v>14869</v>
      </c>
      <c r="D1048" t="s">
        <v>867</v>
      </c>
      <c r="E1048">
        <v>102</v>
      </c>
      <c r="F1048" t="s">
        <v>1010</v>
      </c>
      <c r="G1048" t="s">
        <v>1011</v>
      </c>
      <c r="H1048">
        <v>141</v>
      </c>
      <c r="I1048" t="s">
        <v>242</v>
      </c>
      <c r="J1048" t="s">
        <v>243</v>
      </c>
      <c r="K1048" s="59">
        <v>0</v>
      </c>
      <c r="L1048" s="59">
        <v>0</v>
      </c>
      <c r="M1048" s="59">
        <v>0</v>
      </c>
      <c r="N1048" s="59">
        <v>0</v>
      </c>
      <c r="O1048" s="59">
        <v>0</v>
      </c>
      <c r="P1048" s="59">
        <v>0</v>
      </c>
      <c r="Q1048">
        <v>0</v>
      </c>
      <c r="R1048">
        <v>0</v>
      </c>
    </row>
    <row r="1049" spans="1:18">
      <c r="A1049">
        <v>1442</v>
      </c>
      <c r="B1049" t="s">
        <v>1009</v>
      </c>
      <c r="C1049">
        <v>14870</v>
      </c>
      <c r="D1049" t="s">
        <v>869</v>
      </c>
      <c r="E1049">
        <v>102</v>
      </c>
      <c r="F1049" t="s">
        <v>1010</v>
      </c>
      <c r="G1049" t="s">
        <v>1011</v>
      </c>
      <c r="H1049">
        <v>141</v>
      </c>
      <c r="I1049" t="s">
        <v>242</v>
      </c>
      <c r="J1049" t="s">
        <v>243</v>
      </c>
      <c r="K1049" s="59">
        <v>0</v>
      </c>
      <c r="L1049" s="59">
        <v>0</v>
      </c>
      <c r="M1049" s="59">
        <v>0</v>
      </c>
      <c r="N1049" s="59">
        <v>0</v>
      </c>
      <c r="O1049" s="59">
        <v>0</v>
      </c>
      <c r="P1049" s="59">
        <v>0</v>
      </c>
      <c r="Q1049">
        <v>0</v>
      </c>
      <c r="R1049">
        <v>0</v>
      </c>
    </row>
    <row r="1050" spans="1:18">
      <c r="A1050">
        <v>1443</v>
      </c>
      <c r="B1050" t="s">
        <v>1009</v>
      </c>
      <c r="C1050">
        <v>14871</v>
      </c>
      <c r="D1050" t="s">
        <v>870</v>
      </c>
      <c r="E1050">
        <v>102</v>
      </c>
      <c r="F1050" t="s">
        <v>1010</v>
      </c>
      <c r="G1050" t="s">
        <v>1011</v>
      </c>
      <c r="H1050">
        <v>141</v>
      </c>
      <c r="I1050" t="s">
        <v>242</v>
      </c>
      <c r="J1050" t="s">
        <v>243</v>
      </c>
      <c r="K1050" s="59">
        <v>0</v>
      </c>
      <c r="L1050" s="59">
        <v>0</v>
      </c>
      <c r="M1050" s="59">
        <v>0</v>
      </c>
      <c r="N1050" s="59">
        <v>0</v>
      </c>
      <c r="O1050" s="59">
        <v>0</v>
      </c>
      <c r="P1050" s="59">
        <v>0</v>
      </c>
      <c r="Q1050">
        <v>0</v>
      </c>
      <c r="R1050">
        <v>0</v>
      </c>
    </row>
    <row r="1051" spans="1:18">
      <c r="A1051">
        <v>1444</v>
      </c>
      <c r="B1051" t="s">
        <v>1009</v>
      </c>
      <c r="C1051">
        <v>14872</v>
      </c>
      <c r="D1051" t="s">
        <v>871</v>
      </c>
      <c r="E1051">
        <v>102</v>
      </c>
      <c r="F1051" t="s">
        <v>1010</v>
      </c>
      <c r="G1051" t="s">
        <v>1011</v>
      </c>
      <c r="H1051">
        <v>141</v>
      </c>
      <c r="I1051" t="s">
        <v>242</v>
      </c>
      <c r="J1051" t="s">
        <v>243</v>
      </c>
      <c r="K1051" s="59">
        <v>0</v>
      </c>
      <c r="L1051" s="59">
        <v>0</v>
      </c>
      <c r="M1051" s="59">
        <v>0</v>
      </c>
      <c r="N1051" s="59">
        <v>0</v>
      </c>
      <c r="O1051" s="59">
        <v>0</v>
      </c>
      <c r="P1051" s="59">
        <v>0</v>
      </c>
      <c r="Q1051">
        <v>0</v>
      </c>
      <c r="R1051">
        <v>0</v>
      </c>
    </row>
    <row r="1052" spans="1:18">
      <c r="A1052">
        <v>1445</v>
      </c>
      <c r="B1052" t="s">
        <v>1009</v>
      </c>
      <c r="C1052">
        <v>14874</v>
      </c>
      <c r="D1052" t="s">
        <v>872</v>
      </c>
      <c r="E1052">
        <v>102</v>
      </c>
      <c r="F1052" t="s">
        <v>1010</v>
      </c>
      <c r="G1052" t="s">
        <v>1011</v>
      </c>
      <c r="H1052">
        <v>141</v>
      </c>
      <c r="I1052" t="s">
        <v>242</v>
      </c>
      <c r="J1052" t="s">
        <v>243</v>
      </c>
      <c r="K1052" s="59">
        <v>0</v>
      </c>
      <c r="L1052" s="59">
        <v>0</v>
      </c>
      <c r="M1052" s="59">
        <v>0</v>
      </c>
      <c r="N1052" s="59">
        <v>0</v>
      </c>
      <c r="O1052" s="59">
        <v>0</v>
      </c>
      <c r="P1052" s="59">
        <v>0</v>
      </c>
      <c r="Q1052">
        <v>0</v>
      </c>
      <c r="R1052">
        <v>0</v>
      </c>
    </row>
    <row r="1053" spans="1:18">
      <c r="A1053">
        <v>1446</v>
      </c>
      <c r="B1053" t="s">
        <v>1009</v>
      </c>
      <c r="C1053">
        <v>14875</v>
      </c>
      <c r="D1053" t="s">
        <v>873</v>
      </c>
      <c r="E1053">
        <v>102</v>
      </c>
      <c r="F1053" t="s">
        <v>1010</v>
      </c>
      <c r="G1053" t="s">
        <v>1011</v>
      </c>
      <c r="H1053">
        <v>141</v>
      </c>
      <c r="I1053" t="s">
        <v>242</v>
      </c>
      <c r="J1053" t="s">
        <v>243</v>
      </c>
      <c r="K1053" s="59">
        <v>0</v>
      </c>
      <c r="L1053" s="59">
        <v>0</v>
      </c>
      <c r="M1053" s="59">
        <v>0</v>
      </c>
      <c r="N1053" s="59">
        <v>0</v>
      </c>
      <c r="O1053" s="59">
        <v>0</v>
      </c>
      <c r="P1053" s="59">
        <v>0</v>
      </c>
      <c r="Q1053">
        <v>0</v>
      </c>
      <c r="R1053">
        <v>0</v>
      </c>
    </row>
    <row r="1054" spans="1:18">
      <c r="A1054">
        <v>1447</v>
      </c>
      <c r="B1054" t="s">
        <v>1009</v>
      </c>
      <c r="C1054">
        <v>14876</v>
      </c>
      <c r="D1054" t="s">
        <v>874</v>
      </c>
      <c r="E1054">
        <v>102</v>
      </c>
      <c r="F1054" t="s">
        <v>1010</v>
      </c>
      <c r="G1054" t="s">
        <v>1011</v>
      </c>
      <c r="H1054">
        <v>141</v>
      </c>
      <c r="I1054" t="s">
        <v>242</v>
      </c>
      <c r="J1054" t="s">
        <v>243</v>
      </c>
      <c r="K1054" s="59">
        <v>0</v>
      </c>
      <c r="L1054" s="59">
        <v>0</v>
      </c>
      <c r="M1054" s="59">
        <v>0</v>
      </c>
      <c r="N1054" s="59">
        <v>0</v>
      </c>
      <c r="O1054" s="59">
        <v>0</v>
      </c>
      <c r="P1054" s="59">
        <v>0</v>
      </c>
      <c r="Q1054">
        <v>0</v>
      </c>
      <c r="R1054">
        <v>0</v>
      </c>
    </row>
    <row r="1055" spans="1:18">
      <c r="A1055">
        <v>1448</v>
      </c>
      <c r="B1055" t="s">
        <v>1009</v>
      </c>
      <c r="C1055">
        <v>14877</v>
      </c>
      <c r="D1055" t="s">
        <v>875</v>
      </c>
      <c r="E1055">
        <v>102</v>
      </c>
      <c r="F1055" t="s">
        <v>1010</v>
      </c>
      <c r="G1055" t="s">
        <v>1011</v>
      </c>
      <c r="H1055">
        <v>141</v>
      </c>
      <c r="I1055" t="s">
        <v>242</v>
      </c>
      <c r="J1055" t="s">
        <v>243</v>
      </c>
      <c r="K1055" s="59">
        <v>0</v>
      </c>
      <c r="L1055" s="59">
        <v>0</v>
      </c>
      <c r="M1055" s="59">
        <v>0</v>
      </c>
      <c r="N1055" s="59">
        <v>0</v>
      </c>
      <c r="O1055" s="59">
        <v>0</v>
      </c>
      <c r="P1055" s="59">
        <v>0</v>
      </c>
      <c r="Q1055">
        <v>0</v>
      </c>
      <c r="R1055">
        <v>0</v>
      </c>
    </row>
    <row r="1056" spans="1:18">
      <c r="A1056">
        <v>1449</v>
      </c>
      <c r="B1056" t="s">
        <v>1009</v>
      </c>
      <c r="C1056">
        <v>14878</v>
      </c>
      <c r="D1056" t="s">
        <v>876</v>
      </c>
      <c r="E1056">
        <v>102</v>
      </c>
      <c r="F1056" t="s">
        <v>1010</v>
      </c>
      <c r="G1056" t="s">
        <v>1011</v>
      </c>
      <c r="H1056">
        <v>141</v>
      </c>
      <c r="I1056" t="s">
        <v>242</v>
      </c>
      <c r="J1056" t="s">
        <v>243</v>
      </c>
      <c r="K1056" s="59">
        <v>0</v>
      </c>
      <c r="L1056" s="59">
        <v>0</v>
      </c>
      <c r="M1056" s="59">
        <v>0</v>
      </c>
      <c r="N1056" s="59">
        <v>0</v>
      </c>
      <c r="O1056" s="59">
        <v>0</v>
      </c>
      <c r="P1056" s="59">
        <v>0</v>
      </c>
      <c r="Q1056">
        <v>0</v>
      </c>
      <c r="R1056">
        <v>0</v>
      </c>
    </row>
    <row r="1057" spans="1:18">
      <c r="A1057">
        <v>1450</v>
      </c>
      <c r="B1057" t="s">
        <v>1009</v>
      </c>
      <c r="C1057">
        <v>14879</v>
      </c>
      <c r="D1057" t="s">
        <v>877</v>
      </c>
      <c r="E1057">
        <v>102</v>
      </c>
      <c r="F1057" t="s">
        <v>1010</v>
      </c>
      <c r="G1057" t="s">
        <v>1011</v>
      </c>
      <c r="H1057">
        <v>141</v>
      </c>
      <c r="I1057" t="s">
        <v>242</v>
      </c>
      <c r="J1057" t="s">
        <v>243</v>
      </c>
      <c r="K1057" s="59">
        <v>0</v>
      </c>
      <c r="L1057" s="59">
        <v>0</v>
      </c>
      <c r="M1057" s="59">
        <v>0</v>
      </c>
      <c r="N1057" s="59">
        <v>0</v>
      </c>
      <c r="O1057" s="59">
        <v>0</v>
      </c>
      <c r="P1057" s="59">
        <v>0</v>
      </c>
      <c r="Q1057">
        <v>0</v>
      </c>
      <c r="R1057">
        <v>0</v>
      </c>
    </row>
    <row r="1058" spans="1:18">
      <c r="A1058">
        <v>1451</v>
      </c>
      <c r="B1058" t="s">
        <v>1009</v>
      </c>
      <c r="C1058">
        <v>14880</v>
      </c>
      <c r="D1058" t="s">
        <v>878</v>
      </c>
      <c r="E1058">
        <v>102</v>
      </c>
      <c r="F1058" t="s">
        <v>1010</v>
      </c>
      <c r="G1058" t="s">
        <v>1011</v>
      </c>
      <c r="H1058">
        <v>141</v>
      </c>
      <c r="I1058" t="s">
        <v>242</v>
      </c>
      <c r="J1058" t="s">
        <v>243</v>
      </c>
      <c r="K1058" s="59">
        <v>0</v>
      </c>
      <c r="L1058" s="59">
        <v>0</v>
      </c>
      <c r="M1058" s="59">
        <v>0</v>
      </c>
      <c r="N1058" s="59">
        <v>0</v>
      </c>
      <c r="O1058" s="59">
        <v>0</v>
      </c>
      <c r="P1058" s="59">
        <v>0</v>
      </c>
      <c r="Q1058">
        <v>0</v>
      </c>
      <c r="R1058">
        <v>0</v>
      </c>
    </row>
    <row r="1059" spans="1:18">
      <c r="A1059">
        <v>1452</v>
      </c>
      <c r="B1059" t="s">
        <v>1009</v>
      </c>
      <c r="C1059">
        <v>14881</v>
      </c>
      <c r="D1059" t="s">
        <v>879</v>
      </c>
      <c r="E1059">
        <v>102</v>
      </c>
      <c r="F1059" t="s">
        <v>1010</v>
      </c>
      <c r="G1059" t="s">
        <v>1011</v>
      </c>
      <c r="H1059">
        <v>141</v>
      </c>
      <c r="I1059" t="s">
        <v>242</v>
      </c>
      <c r="J1059" t="s">
        <v>243</v>
      </c>
      <c r="K1059" s="59">
        <v>0</v>
      </c>
      <c r="L1059" s="59">
        <v>0</v>
      </c>
      <c r="M1059" s="59">
        <v>0</v>
      </c>
      <c r="N1059" s="59">
        <v>0</v>
      </c>
      <c r="O1059" s="59">
        <v>0</v>
      </c>
      <c r="P1059" s="59">
        <v>0</v>
      </c>
      <c r="Q1059">
        <v>0</v>
      </c>
      <c r="R1059">
        <v>0</v>
      </c>
    </row>
    <row r="1060" spans="1:18">
      <c r="A1060">
        <v>1453</v>
      </c>
      <c r="B1060" t="s">
        <v>1009</v>
      </c>
      <c r="C1060">
        <v>14882</v>
      </c>
      <c r="D1060" t="s">
        <v>882</v>
      </c>
      <c r="E1060">
        <v>102</v>
      </c>
      <c r="F1060" t="s">
        <v>1010</v>
      </c>
      <c r="G1060" t="s">
        <v>1011</v>
      </c>
      <c r="H1060">
        <v>141</v>
      </c>
      <c r="I1060" t="s">
        <v>242</v>
      </c>
      <c r="J1060" t="s">
        <v>243</v>
      </c>
      <c r="K1060" s="59">
        <v>0</v>
      </c>
      <c r="L1060" s="59">
        <v>0</v>
      </c>
      <c r="M1060" s="59">
        <v>0</v>
      </c>
      <c r="N1060" s="59">
        <v>0</v>
      </c>
      <c r="O1060" s="59">
        <v>0</v>
      </c>
      <c r="P1060" s="59">
        <v>0</v>
      </c>
      <c r="Q1060">
        <v>0</v>
      </c>
      <c r="R1060">
        <v>0</v>
      </c>
    </row>
    <row r="1061" spans="1:18">
      <c r="A1061">
        <v>1454</v>
      </c>
      <c r="B1061" t="s">
        <v>1009</v>
      </c>
      <c r="C1061">
        <v>14884</v>
      </c>
      <c r="D1061" t="s">
        <v>880</v>
      </c>
      <c r="E1061">
        <v>102</v>
      </c>
      <c r="F1061" t="s">
        <v>1010</v>
      </c>
      <c r="G1061" t="s">
        <v>1011</v>
      </c>
      <c r="H1061">
        <v>141</v>
      </c>
      <c r="I1061" t="s">
        <v>242</v>
      </c>
      <c r="J1061" t="s">
        <v>243</v>
      </c>
      <c r="K1061" s="59">
        <v>0</v>
      </c>
      <c r="L1061" s="59">
        <v>0</v>
      </c>
      <c r="M1061" s="59">
        <v>0</v>
      </c>
      <c r="N1061" s="59">
        <v>0</v>
      </c>
      <c r="O1061" s="59">
        <v>0</v>
      </c>
      <c r="P1061" s="59">
        <v>0</v>
      </c>
      <c r="Q1061">
        <v>0</v>
      </c>
      <c r="R1061">
        <v>0</v>
      </c>
    </row>
    <row r="1062" spans="1:18">
      <c r="A1062">
        <v>1455</v>
      </c>
      <c r="B1062" t="s">
        <v>1009</v>
      </c>
      <c r="C1062">
        <v>14885</v>
      </c>
      <c r="D1062" t="s">
        <v>881</v>
      </c>
      <c r="E1062">
        <v>102</v>
      </c>
      <c r="F1062" t="s">
        <v>1010</v>
      </c>
      <c r="G1062" t="s">
        <v>1011</v>
      </c>
      <c r="H1062">
        <v>141</v>
      </c>
      <c r="I1062" t="s">
        <v>242</v>
      </c>
      <c r="J1062" t="s">
        <v>243</v>
      </c>
      <c r="K1062" s="59">
        <v>0</v>
      </c>
      <c r="L1062" s="59">
        <v>0</v>
      </c>
      <c r="M1062" s="59">
        <v>0</v>
      </c>
      <c r="N1062" s="59">
        <v>0</v>
      </c>
      <c r="O1062" s="59">
        <v>0</v>
      </c>
      <c r="P1062" s="59">
        <v>0</v>
      </c>
      <c r="Q1062">
        <v>0</v>
      </c>
      <c r="R1062">
        <v>0</v>
      </c>
    </row>
    <row r="1063" spans="1:18">
      <c r="A1063">
        <v>1457</v>
      </c>
      <c r="B1063" t="s">
        <v>1009</v>
      </c>
      <c r="C1063">
        <v>14887</v>
      </c>
      <c r="D1063" t="s">
        <v>886</v>
      </c>
      <c r="E1063">
        <v>102</v>
      </c>
      <c r="F1063" t="s">
        <v>1010</v>
      </c>
      <c r="G1063" t="s">
        <v>1011</v>
      </c>
      <c r="H1063">
        <v>141</v>
      </c>
      <c r="I1063" t="s">
        <v>242</v>
      </c>
      <c r="J1063" t="s">
        <v>243</v>
      </c>
      <c r="K1063" s="59">
        <v>0</v>
      </c>
      <c r="L1063" s="59">
        <v>0</v>
      </c>
      <c r="M1063" s="59">
        <v>0</v>
      </c>
      <c r="N1063" s="59">
        <v>0</v>
      </c>
      <c r="O1063" s="59">
        <v>0</v>
      </c>
      <c r="P1063" s="59">
        <v>0</v>
      </c>
      <c r="Q1063">
        <v>0</v>
      </c>
      <c r="R1063">
        <v>0</v>
      </c>
    </row>
    <row r="1064" spans="1:18">
      <c r="A1064">
        <v>1458</v>
      </c>
      <c r="B1064" t="s">
        <v>1009</v>
      </c>
      <c r="C1064">
        <v>14888</v>
      </c>
      <c r="D1064" t="s">
        <v>892</v>
      </c>
      <c r="E1064">
        <v>102</v>
      </c>
      <c r="F1064" t="s">
        <v>1010</v>
      </c>
      <c r="G1064" t="s">
        <v>1011</v>
      </c>
      <c r="H1064">
        <v>141</v>
      </c>
      <c r="I1064" t="s">
        <v>242</v>
      </c>
      <c r="J1064" t="s">
        <v>243</v>
      </c>
      <c r="K1064" s="59">
        <v>0</v>
      </c>
      <c r="L1064" s="59">
        <v>0</v>
      </c>
      <c r="M1064" s="59">
        <v>0</v>
      </c>
      <c r="N1064" s="59">
        <v>0</v>
      </c>
      <c r="O1064" s="59">
        <v>0</v>
      </c>
      <c r="P1064" s="59">
        <v>0</v>
      </c>
      <c r="Q1064">
        <v>0</v>
      </c>
      <c r="R1064">
        <v>0</v>
      </c>
    </row>
    <row r="1065" spans="1:18">
      <c r="A1065">
        <v>1459</v>
      </c>
      <c r="B1065" t="s">
        <v>1009</v>
      </c>
      <c r="C1065">
        <v>14889</v>
      </c>
      <c r="D1065" t="s">
        <v>894</v>
      </c>
      <c r="E1065">
        <v>102</v>
      </c>
      <c r="F1065" t="s">
        <v>1010</v>
      </c>
      <c r="G1065" t="s">
        <v>1011</v>
      </c>
      <c r="H1065">
        <v>141</v>
      </c>
      <c r="I1065" t="s">
        <v>242</v>
      </c>
      <c r="J1065" t="s">
        <v>243</v>
      </c>
      <c r="K1065" s="59">
        <v>0</v>
      </c>
      <c r="L1065" s="59">
        <v>0</v>
      </c>
      <c r="M1065" s="59">
        <v>0</v>
      </c>
      <c r="N1065" s="59">
        <v>0</v>
      </c>
      <c r="O1065" s="59">
        <v>0</v>
      </c>
      <c r="P1065" s="59">
        <v>0</v>
      </c>
      <c r="Q1065">
        <v>0</v>
      </c>
      <c r="R1065">
        <v>0</v>
      </c>
    </row>
    <row r="1066" spans="1:18">
      <c r="A1066">
        <v>1460</v>
      </c>
      <c r="B1066" t="s">
        <v>1009</v>
      </c>
      <c r="C1066">
        <v>14890</v>
      </c>
      <c r="D1066" t="s">
        <v>895</v>
      </c>
      <c r="E1066">
        <v>102</v>
      </c>
      <c r="F1066" t="s">
        <v>1010</v>
      </c>
      <c r="G1066" t="s">
        <v>1011</v>
      </c>
      <c r="H1066">
        <v>141</v>
      </c>
      <c r="I1066" t="s">
        <v>242</v>
      </c>
      <c r="J1066" t="s">
        <v>243</v>
      </c>
      <c r="K1066" s="59">
        <v>0</v>
      </c>
      <c r="L1066" s="59">
        <v>0</v>
      </c>
      <c r="M1066" s="59">
        <v>0</v>
      </c>
      <c r="N1066" s="59">
        <v>0</v>
      </c>
      <c r="O1066" s="59">
        <v>0</v>
      </c>
      <c r="P1066" s="59">
        <v>0</v>
      </c>
      <c r="Q1066">
        <v>0</v>
      </c>
      <c r="R1066">
        <v>0</v>
      </c>
    </row>
    <row r="1067" spans="1:18">
      <c r="A1067">
        <v>1461</v>
      </c>
      <c r="B1067" t="s">
        <v>1009</v>
      </c>
      <c r="C1067">
        <v>14891</v>
      </c>
      <c r="D1067" t="s">
        <v>887</v>
      </c>
      <c r="E1067">
        <v>102</v>
      </c>
      <c r="F1067" t="s">
        <v>1010</v>
      </c>
      <c r="G1067" t="s">
        <v>1011</v>
      </c>
      <c r="H1067">
        <v>141</v>
      </c>
      <c r="I1067" t="s">
        <v>242</v>
      </c>
      <c r="J1067" t="s">
        <v>243</v>
      </c>
      <c r="K1067" s="59">
        <v>0</v>
      </c>
      <c r="L1067" s="59">
        <v>0</v>
      </c>
      <c r="M1067" s="59">
        <v>0</v>
      </c>
      <c r="N1067" s="59">
        <v>0</v>
      </c>
      <c r="O1067" s="59">
        <v>0</v>
      </c>
      <c r="P1067" s="59">
        <v>0</v>
      </c>
      <c r="Q1067">
        <v>0</v>
      </c>
      <c r="R1067">
        <v>0</v>
      </c>
    </row>
    <row r="1068" spans="1:18">
      <c r="A1068">
        <v>1462</v>
      </c>
      <c r="B1068" t="s">
        <v>1009</v>
      </c>
      <c r="C1068">
        <v>14892</v>
      </c>
      <c r="D1068" t="s">
        <v>888</v>
      </c>
      <c r="E1068">
        <v>102</v>
      </c>
      <c r="F1068" t="s">
        <v>1010</v>
      </c>
      <c r="G1068" t="s">
        <v>1011</v>
      </c>
      <c r="H1068">
        <v>141</v>
      </c>
      <c r="I1068" t="s">
        <v>242</v>
      </c>
      <c r="J1068" t="s">
        <v>243</v>
      </c>
      <c r="K1068" s="59">
        <v>0</v>
      </c>
      <c r="L1068" s="59">
        <v>0</v>
      </c>
      <c r="M1068" s="59">
        <v>0</v>
      </c>
      <c r="N1068" s="59">
        <v>0</v>
      </c>
      <c r="O1068" s="59">
        <v>0</v>
      </c>
      <c r="P1068" s="59">
        <v>0</v>
      </c>
      <c r="Q1068">
        <v>0</v>
      </c>
      <c r="R1068">
        <v>0</v>
      </c>
    </row>
    <row r="1069" spans="1:18">
      <c r="A1069">
        <v>1463</v>
      </c>
      <c r="B1069" t="s">
        <v>1009</v>
      </c>
      <c r="C1069">
        <v>14893</v>
      </c>
      <c r="D1069" t="s">
        <v>893</v>
      </c>
      <c r="E1069">
        <v>102</v>
      </c>
      <c r="F1069" t="s">
        <v>1010</v>
      </c>
      <c r="G1069" t="s">
        <v>1011</v>
      </c>
      <c r="H1069">
        <v>141</v>
      </c>
      <c r="I1069" t="s">
        <v>242</v>
      </c>
      <c r="J1069" t="s">
        <v>243</v>
      </c>
      <c r="K1069" s="59">
        <v>0</v>
      </c>
      <c r="L1069" s="59">
        <v>0</v>
      </c>
      <c r="M1069" s="59">
        <v>0</v>
      </c>
      <c r="N1069" s="59">
        <v>0</v>
      </c>
      <c r="O1069" s="59">
        <v>0</v>
      </c>
      <c r="P1069" s="59">
        <v>0</v>
      </c>
      <c r="Q1069">
        <v>0</v>
      </c>
      <c r="R1069">
        <v>0</v>
      </c>
    </row>
    <row r="1070" spans="1:18">
      <c r="A1070">
        <v>1464</v>
      </c>
      <c r="B1070" t="s">
        <v>1009</v>
      </c>
      <c r="C1070">
        <v>14895</v>
      </c>
      <c r="D1070" t="s">
        <v>890</v>
      </c>
      <c r="E1070">
        <v>102</v>
      </c>
      <c r="F1070" t="s">
        <v>1010</v>
      </c>
      <c r="G1070" t="s">
        <v>1011</v>
      </c>
      <c r="H1070">
        <v>141</v>
      </c>
      <c r="I1070" t="s">
        <v>242</v>
      </c>
      <c r="J1070" t="s">
        <v>243</v>
      </c>
      <c r="K1070" s="59">
        <v>0</v>
      </c>
      <c r="L1070" s="59">
        <v>0</v>
      </c>
      <c r="M1070" s="59">
        <v>0</v>
      </c>
      <c r="N1070" s="59">
        <v>0</v>
      </c>
      <c r="O1070" s="59">
        <v>0</v>
      </c>
      <c r="P1070" s="59">
        <v>0</v>
      </c>
      <c r="Q1070">
        <v>0</v>
      </c>
      <c r="R1070">
        <v>0</v>
      </c>
    </row>
    <row r="1071" spans="1:18">
      <c r="A1071">
        <v>1465</v>
      </c>
      <c r="B1071" t="s">
        <v>1009</v>
      </c>
      <c r="C1071">
        <v>15039</v>
      </c>
      <c r="D1071" t="s">
        <v>855</v>
      </c>
      <c r="E1071">
        <v>102</v>
      </c>
      <c r="F1071" t="s">
        <v>1010</v>
      </c>
      <c r="G1071" t="s">
        <v>1011</v>
      </c>
      <c r="H1071">
        <v>141</v>
      </c>
      <c r="I1071" t="s">
        <v>242</v>
      </c>
      <c r="J1071" t="s">
        <v>243</v>
      </c>
      <c r="K1071" s="59">
        <v>0</v>
      </c>
      <c r="L1071" s="59">
        <v>0</v>
      </c>
      <c r="M1071" s="59">
        <v>0</v>
      </c>
      <c r="N1071" s="59">
        <v>0</v>
      </c>
      <c r="O1071" s="59">
        <v>0</v>
      </c>
      <c r="P1071" s="59">
        <v>0</v>
      </c>
      <c r="Q1071">
        <v>0</v>
      </c>
      <c r="R1071">
        <v>0</v>
      </c>
    </row>
    <row r="1072" spans="1:18">
      <c r="A1072">
        <v>1466</v>
      </c>
      <c r="B1072" t="s">
        <v>1009</v>
      </c>
      <c r="C1072">
        <v>15040</v>
      </c>
      <c r="D1072" t="s">
        <v>856</v>
      </c>
      <c r="E1072">
        <v>102</v>
      </c>
      <c r="F1072" t="s">
        <v>1010</v>
      </c>
      <c r="G1072" t="s">
        <v>1011</v>
      </c>
      <c r="H1072">
        <v>141</v>
      </c>
      <c r="I1072" t="s">
        <v>242</v>
      </c>
      <c r="J1072" t="s">
        <v>243</v>
      </c>
      <c r="K1072" s="59">
        <v>0</v>
      </c>
      <c r="L1072" s="59">
        <v>0</v>
      </c>
      <c r="M1072" s="59">
        <v>0</v>
      </c>
      <c r="N1072" s="59">
        <v>0</v>
      </c>
      <c r="O1072" s="59">
        <v>0</v>
      </c>
      <c r="P1072" s="59">
        <v>0</v>
      </c>
      <c r="Q1072">
        <v>0</v>
      </c>
      <c r="R1072">
        <v>0</v>
      </c>
    </row>
    <row r="1073" spans="1:18">
      <c r="A1073">
        <v>1467</v>
      </c>
      <c r="B1073" t="s">
        <v>1009</v>
      </c>
      <c r="C1073">
        <v>15042</v>
      </c>
      <c r="D1073" t="s">
        <v>861</v>
      </c>
      <c r="E1073">
        <v>102</v>
      </c>
      <c r="F1073" t="s">
        <v>1010</v>
      </c>
      <c r="G1073" t="s">
        <v>1011</v>
      </c>
      <c r="H1073">
        <v>141</v>
      </c>
      <c r="I1073" t="s">
        <v>242</v>
      </c>
      <c r="J1073" t="s">
        <v>243</v>
      </c>
      <c r="K1073" s="59">
        <v>0</v>
      </c>
      <c r="L1073" s="59">
        <v>0</v>
      </c>
      <c r="M1073" s="59">
        <v>0</v>
      </c>
      <c r="N1073" s="59">
        <v>0</v>
      </c>
      <c r="O1073" s="59">
        <v>0</v>
      </c>
      <c r="P1073" s="59">
        <v>0</v>
      </c>
      <c r="Q1073">
        <v>0</v>
      </c>
      <c r="R1073">
        <v>0</v>
      </c>
    </row>
    <row r="1074" spans="1:18">
      <c r="A1074">
        <v>1468</v>
      </c>
      <c r="B1074" t="s">
        <v>1009</v>
      </c>
      <c r="C1074">
        <v>15043</v>
      </c>
      <c r="D1074" t="s">
        <v>889</v>
      </c>
      <c r="E1074">
        <v>102</v>
      </c>
      <c r="F1074" t="s">
        <v>1010</v>
      </c>
      <c r="G1074" t="s">
        <v>1011</v>
      </c>
      <c r="H1074">
        <v>141</v>
      </c>
      <c r="I1074" t="s">
        <v>242</v>
      </c>
      <c r="J1074" t="s">
        <v>243</v>
      </c>
      <c r="K1074" s="59">
        <v>0</v>
      </c>
      <c r="L1074" s="59">
        <v>0</v>
      </c>
      <c r="M1074" s="59">
        <v>0</v>
      </c>
      <c r="N1074" s="59">
        <v>0</v>
      </c>
      <c r="O1074" s="59">
        <v>0</v>
      </c>
      <c r="P1074" s="59">
        <v>0</v>
      </c>
      <c r="Q1074">
        <v>0</v>
      </c>
      <c r="R1074">
        <v>0</v>
      </c>
    </row>
    <row r="1075" spans="1:18">
      <c r="A1075">
        <v>1469</v>
      </c>
      <c r="B1075" t="s">
        <v>1009</v>
      </c>
      <c r="C1075">
        <v>15066</v>
      </c>
      <c r="D1075" t="s">
        <v>863</v>
      </c>
      <c r="E1075">
        <v>102</v>
      </c>
      <c r="F1075" t="s">
        <v>1010</v>
      </c>
      <c r="G1075" t="s">
        <v>1011</v>
      </c>
      <c r="H1075">
        <v>141</v>
      </c>
      <c r="I1075" t="s">
        <v>242</v>
      </c>
      <c r="J1075" t="s">
        <v>243</v>
      </c>
      <c r="K1075" s="59">
        <v>0</v>
      </c>
      <c r="L1075" s="59">
        <v>0</v>
      </c>
      <c r="M1075" s="59">
        <v>0</v>
      </c>
      <c r="N1075" s="59">
        <v>0</v>
      </c>
      <c r="O1075" s="59">
        <v>0</v>
      </c>
      <c r="P1075" s="59">
        <v>0</v>
      </c>
      <c r="Q1075">
        <v>0</v>
      </c>
      <c r="R1075">
        <v>0</v>
      </c>
    </row>
    <row r="1076" spans="1:18">
      <c r="A1076">
        <v>1470</v>
      </c>
      <c r="B1076" t="s">
        <v>1009</v>
      </c>
      <c r="C1076">
        <v>15068</v>
      </c>
      <c r="D1076" t="s">
        <v>862</v>
      </c>
      <c r="E1076">
        <v>102</v>
      </c>
      <c r="F1076" t="s">
        <v>1010</v>
      </c>
      <c r="G1076" t="s">
        <v>1011</v>
      </c>
      <c r="H1076">
        <v>141</v>
      </c>
      <c r="I1076" t="s">
        <v>242</v>
      </c>
      <c r="J1076" t="s">
        <v>243</v>
      </c>
      <c r="K1076" s="59">
        <v>0</v>
      </c>
      <c r="L1076" s="59">
        <v>0</v>
      </c>
      <c r="M1076" s="59">
        <v>0</v>
      </c>
      <c r="N1076" s="59">
        <v>0</v>
      </c>
      <c r="O1076" s="59">
        <v>0</v>
      </c>
      <c r="P1076" s="59">
        <v>0</v>
      </c>
      <c r="Q1076">
        <v>0</v>
      </c>
      <c r="R1076">
        <v>0</v>
      </c>
    </row>
    <row r="1077" spans="1:18">
      <c r="A1077">
        <v>1471</v>
      </c>
      <c r="B1077" t="s">
        <v>1009</v>
      </c>
      <c r="C1077">
        <v>15107</v>
      </c>
      <c r="D1077" t="s">
        <v>919</v>
      </c>
      <c r="E1077">
        <v>102</v>
      </c>
      <c r="F1077" t="s">
        <v>1010</v>
      </c>
      <c r="G1077" t="s">
        <v>1011</v>
      </c>
      <c r="H1077">
        <v>141</v>
      </c>
      <c r="I1077" t="s">
        <v>242</v>
      </c>
      <c r="J1077" t="s">
        <v>243</v>
      </c>
      <c r="K1077" s="59">
        <v>0</v>
      </c>
      <c r="L1077" s="59">
        <v>0</v>
      </c>
      <c r="M1077" s="59">
        <v>0</v>
      </c>
      <c r="N1077" s="59">
        <v>0</v>
      </c>
      <c r="O1077" s="59">
        <v>0</v>
      </c>
      <c r="P1077" s="59">
        <v>0</v>
      </c>
      <c r="Q1077">
        <v>0</v>
      </c>
      <c r="R1077">
        <v>0</v>
      </c>
    </row>
    <row r="1078" spans="1:18">
      <c r="A1078">
        <v>1473</v>
      </c>
      <c r="B1078" t="s">
        <v>1009</v>
      </c>
      <c r="C1078">
        <v>15224</v>
      </c>
      <c r="D1078" t="s">
        <v>852</v>
      </c>
      <c r="E1078">
        <v>102</v>
      </c>
      <c r="F1078" t="s">
        <v>1010</v>
      </c>
      <c r="G1078" t="s">
        <v>1011</v>
      </c>
      <c r="H1078">
        <v>141</v>
      </c>
      <c r="I1078" t="s">
        <v>242</v>
      </c>
      <c r="J1078" t="s">
        <v>243</v>
      </c>
      <c r="K1078" s="59">
        <v>0</v>
      </c>
      <c r="L1078" s="59">
        <v>0</v>
      </c>
      <c r="M1078" s="59">
        <v>0</v>
      </c>
      <c r="N1078" s="59">
        <v>0</v>
      </c>
      <c r="O1078" s="59">
        <v>0</v>
      </c>
      <c r="P1078" s="59">
        <v>0</v>
      </c>
      <c r="Q1078">
        <v>0</v>
      </c>
      <c r="R1078">
        <v>0</v>
      </c>
    </row>
    <row r="1079" spans="1:18">
      <c r="A1079">
        <v>1474</v>
      </c>
      <c r="B1079" t="s">
        <v>1009</v>
      </c>
      <c r="C1079">
        <v>15227</v>
      </c>
      <c r="D1079" t="s">
        <v>902</v>
      </c>
      <c r="E1079">
        <v>102</v>
      </c>
      <c r="F1079" t="s">
        <v>1010</v>
      </c>
      <c r="G1079" t="s">
        <v>1011</v>
      </c>
      <c r="H1079">
        <v>141</v>
      </c>
      <c r="I1079" t="s">
        <v>242</v>
      </c>
      <c r="J1079" t="s">
        <v>243</v>
      </c>
      <c r="K1079" s="59">
        <v>0</v>
      </c>
      <c r="L1079" s="59">
        <v>0</v>
      </c>
      <c r="M1079" s="59">
        <v>0</v>
      </c>
      <c r="N1079" s="59">
        <v>0</v>
      </c>
      <c r="O1079" s="59">
        <v>0</v>
      </c>
      <c r="P1079" s="59">
        <v>0</v>
      </c>
      <c r="Q1079">
        <v>0</v>
      </c>
      <c r="R1079">
        <v>0</v>
      </c>
    </row>
    <row r="1080" spans="1:18">
      <c r="A1080">
        <v>1475</v>
      </c>
      <c r="B1080" t="s">
        <v>1009</v>
      </c>
      <c r="C1080">
        <v>15277</v>
      </c>
      <c r="D1080" t="s">
        <v>823</v>
      </c>
      <c r="E1080">
        <v>102</v>
      </c>
      <c r="F1080" t="s">
        <v>1010</v>
      </c>
      <c r="G1080" t="s">
        <v>1011</v>
      </c>
      <c r="H1080">
        <v>141</v>
      </c>
      <c r="I1080" t="s">
        <v>242</v>
      </c>
      <c r="J1080" t="s">
        <v>243</v>
      </c>
      <c r="K1080" s="59">
        <v>0</v>
      </c>
      <c r="L1080" s="59">
        <v>0</v>
      </c>
      <c r="M1080" s="59">
        <v>0</v>
      </c>
      <c r="N1080" s="59">
        <v>0</v>
      </c>
      <c r="O1080" s="59">
        <v>0</v>
      </c>
      <c r="P1080" s="59">
        <v>0</v>
      </c>
      <c r="Q1080">
        <v>0</v>
      </c>
      <c r="R1080">
        <v>0</v>
      </c>
    </row>
    <row r="1081" spans="1:18">
      <c r="A1081">
        <v>1476</v>
      </c>
      <c r="B1081" t="s">
        <v>1009</v>
      </c>
      <c r="C1081">
        <v>15278</v>
      </c>
      <c r="D1081" t="s">
        <v>964</v>
      </c>
      <c r="E1081">
        <v>102</v>
      </c>
      <c r="F1081" t="s">
        <v>1010</v>
      </c>
      <c r="G1081" t="s">
        <v>1011</v>
      </c>
      <c r="H1081">
        <v>141</v>
      </c>
      <c r="I1081" t="s">
        <v>242</v>
      </c>
      <c r="J1081" t="s">
        <v>243</v>
      </c>
      <c r="K1081" s="59">
        <v>0</v>
      </c>
      <c r="L1081" s="59">
        <v>0</v>
      </c>
      <c r="M1081" s="59">
        <v>0</v>
      </c>
      <c r="N1081" s="59">
        <v>0</v>
      </c>
      <c r="O1081" s="59">
        <v>0</v>
      </c>
      <c r="P1081" s="59">
        <v>0</v>
      </c>
      <c r="Q1081">
        <v>0</v>
      </c>
      <c r="R1081">
        <v>0</v>
      </c>
    </row>
    <row r="1082" spans="1:18">
      <c r="A1082">
        <v>1478</v>
      </c>
      <c r="B1082" t="s">
        <v>1009</v>
      </c>
      <c r="C1082">
        <v>15696</v>
      </c>
      <c r="D1082" t="s">
        <v>969</v>
      </c>
      <c r="E1082">
        <v>102</v>
      </c>
      <c r="F1082" t="s">
        <v>1010</v>
      </c>
      <c r="G1082" t="s">
        <v>1011</v>
      </c>
      <c r="H1082">
        <v>141</v>
      </c>
      <c r="I1082" t="s">
        <v>242</v>
      </c>
      <c r="J1082" t="s">
        <v>243</v>
      </c>
      <c r="K1082" s="59">
        <v>0</v>
      </c>
      <c r="L1082" s="59">
        <v>0</v>
      </c>
      <c r="M1082" s="59">
        <v>0</v>
      </c>
      <c r="N1082" s="59">
        <v>0</v>
      </c>
      <c r="O1082" s="59">
        <v>0</v>
      </c>
      <c r="P1082" s="59">
        <v>0</v>
      </c>
      <c r="Q1082">
        <v>0</v>
      </c>
      <c r="R1082">
        <v>0</v>
      </c>
    </row>
    <row r="1083" spans="1:18">
      <c r="A1083">
        <v>1484</v>
      </c>
      <c r="B1083" t="s">
        <v>1009</v>
      </c>
      <c r="C1083">
        <v>15965</v>
      </c>
      <c r="D1083" t="s">
        <v>774</v>
      </c>
      <c r="E1083">
        <v>102</v>
      </c>
      <c r="F1083" t="s">
        <v>1010</v>
      </c>
      <c r="G1083" t="s">
        <v>1011</v>
      </c>
      <c r="H1083">
        <v>141</v>
      </c>
      <c r="I1083" t="s">
        <v>242</v>
      </c>
      <c r="J1083" t="s">
        <v>243</v>
      </c>
      <c r="K1083" s="59">
        <v>0</v>
      </c>
      <c r="L1083" s="59">
        <v>0</v>
      </c>
      <c r="M1083" s="59">
        <v>0</v>
      </c>
      <c r="N1083" s="59">
        <v>0</v>
      </c>
      <c r="O1083" s="59">
        <v>0</v>
      </c>
      <c r="P1083" s="59">
        <v>0</v>
      </c>
      <c r="Q1083">
        <v>0</v>
      </c>
      <c r="R1083">
        <v>0</v>
      </c>
    </row>
    <row r="1084" spans="1:18">
      <c r="A1084">
        <v>1486</v>
      </c>
      <c r="B1084" t="s">
        <v>1009</v>
      </c>
      <c r="C1084">
        <v>15983</v>
      </c>
      <c r="D1084" t="s">
        <v>701</v>
      </c>
      <c r="E1084">
        <v>102</v>
      </c>
      <c r="F1084" t="s">
        <v>1010</v>
      </c>
      <c r="G1084" t="s">
        <v>1011</v>
      </c>
      <c r="H1084">
        <v>141</v>
      </c>
      <c r="I1084" t="s">
        <v>242</v>
      </c>
      <c r="J1084" t="s">
        <v>243</v>
      </c>
      <c r="K1084" s="59">
        <v>0</v>
      </c>
      <c r="L1084" s="59">
        <v>0</v>
      </c>
      <c r="M1084" s="59">
        <v>0</v>
      </c>
      <c r="N1084" s="59">
        <v>0</v>
      </c>
      <c r="O1084" s="59">
        <v>0</v>
      </c>
      <c r="P1084" s="59">
        <v>0</v>
      </c>
      <c r="Q1084">
        <v>0</v>
      </c>
      <c r="R1084">
        <v>0</v>
      </c>
    </row>
    <row r="1085" spans="1:18">
      <c r="A1085">
        <v>1487</v>
      </c>
      <c r="B1085" t="s">
        <v>1009</v>
      </c>
      <c r="C1085">
        <v>15984</v>
      </c>
      <c r="D1085" t="s">
        <v>859</v>
      </c>
      <c r="E1085">
        <v>102</v>
      </c>
      <c r="F1085" t="s">
        <v>1010</v>
      </c>
      <c r="G1085" t="s">
        <v>1011</v>
      </c>
      <c r="H1085">
        <v>141</v>
      </c>
      <c r="I1085" t="s">
        <v>242</v>
      </c>
      <c r="J1085" t="s">
        <v>243</v>
      </c>
      <c r="K1085" s="59">
        <v>0</v>
      </c>
      <c r="L1085" s="59">
        <v>0</v>
      </c>
      <c r="M1085" s="59">
        <v>0</v>
      </c>
      <c r="N1085" s="59">
        <v>0</v>
      </c>
      <c r="O1085" s="59">
        <v>0</v>
      </c>
      <c r="P1085" s="59">
        <v>0</v>
      </c>
      <c r="Q1085">
        <v>0</v>
      </c>
      <c r="R1085">
        <v>0</v>
      </c>
    </row>
    <row r="1086" spans="1:18">
      <c r="A1086">
        <v>1488</v>
      </c>
      <c r="B1086" t="s">
        <v>1009</v>
      </c>
      <c r="C1086">
        <v>15986</v>
      </c>
      <c r="D1086" t="s">
        <v>966</v>
      </c>
      <c r="E1086">
        <v>102</v>
      </c>
      <c r="F1086" t="s">
        <v>1010</v>
      </c>
      <c r="G1086" t="s">
        <v>1011</v>
      </c>
      <c r="H1086">
        <v>141</v>
      </c>
      <c r="I1086" t="s">
        <v>242</v>
      </c>
      <c r="J1086" t="s">
        <v>243</v>
      </c>
      <c r="K1086" s="59">
        <v>0</v>
      </c>
      <c r="L1086" s="59">
        <v>0</v>
      </c>
      <c r="M1086" s="59">
        <v>0</v>
      </c>
      <c r="N1086" s="59">
        <v>0</v>
      </c>
      <c r="O1086" s="59">
        <v>0</v>
      </c>
      <c r="P1086" s="59">
        <v>0</v>
      </c>
      <c r="Q1086">
        <v>0</v>
      </c>
      <c r="R1086">
        <v>0</v>
      </c>
    </row>
    <row r="1087" spans="1:18">
      <c r="A1087">
        <v>1489</v>
      </c>
      <c r="B1087" t="s">
        <v>1009</v>
      </c>
      <c r="C1087">
        <v>15988</v>
      </c>
      <c r="D1087" t="s">
        <v>885</v>
      </c>
      <c r="E1087">
        <v>102</v>
      </c>
      <c r="F1087" t="s">
        <v>1010</v>
      </c>
      <c r="G1087" t="s">
        <v>1011</v>
      </c>
      <c r="H1087">
        <v>141</v>
      </c>
      <c r="I1087" t="s">
        <v>242</v>
      </c>
      <c r="J1087" t="s">
        <v>243</v>
      </c>
      <c r="K1087" s="59">
        <v>0</v>
      </c>
      <c r="L1087" s="59">
        <v>0</v>
      </c>
      <c r="M1087" s="59">
        <v>0</v>
      </c>
      <c r="N1087" s="59">
        <v>0</v>
      </c>
      <c r="O1087" s="59">
        <v>0</v>
      </c>
      <c r="P1087" s="59">
        <v>0</v>
      </c>
      <c r="Q1087">
        <v>0</v>
      </c>
      <c r="R1087">
        <v>0</v>
      </c>
    </row>
    <row r="1088" spans="1:18">
      <c r="A1088">
        <v>1490</v>
      </c>
      <c r="B1088" t="s">
        <v>1009</v>
      </c>
      <c r="C1088">
        <v>15989</v>
      </c>
      <c r="D1088" t="s">
        <v>965</v>
      </c>
      <c r="E1088">
        <v>102</v>
      </c>
      <c r="F1088" t="s">
        <v>1010</v>
      </c>
      <c r="G1088" t="s">
        <v>1011</v>
      </c>
      <c r="H1088">
        <v>141</v>
      </c>
      <c r="I1088" t="s">
        <v>242</v>
      </c>
      <c r="J1088" t="s">
        <v>243</v>
      </c>
      <c r="K1088" s="59">
        <v>0</v>
      </c>
      <c r="L1088" s="59">
        <v>0</v>
      </c>
      <c r="M1088" s="59">
        <v>0</v>
      </c>
      <c r="N1088" s="59">
        <v>0</v>
      </c>
      <c r="O1088" s="59">
        <v>0</v>
      </c>
      <c r="P1088" s="59">
        <v>0</v>
      </c>
      <c r="Q1088">
        <v>0</v>
      </c>
      <c r="R1088">
        <v>0</v>
      </c>
    </row>
    <row r="1089" spans="1:19">
      <c r="A1089">
        <v>1491</v>
      </c>
      <c r="B1089" t="s">
        <v>1009</v>
      </c>
      <c r="C1089">
        <v>16012</v>
      </c>
      <c r="D1089" t="s">
        <v>935</v>
      </c>
      <c r="E1089">
        <v>102</v>
      </c>
      <c r="F1089" t="s">
        <v>1010</v>
      </c>
      <c r="G1089" t="s">
        <v>1011</v>
      </c>
      <c r="H1089">
        <v>141</v>
      </c>
      <c r="I1089" t="s">
        <v>242</v>
      </c>
      <c r="J1089" t="s">
        <v>243</v>
      </c>
      <c r="K1089" s="59">
        <v>0</v>
      </c>
      <c r="L1089" s="59">
        <v>0</v>
      </c>
      <c r="M1089" s="59">
        <v>0</v>
      </c>
      <c r="N1089" s="59">
        <v>0</v>
      </c>
      <c r="O1089" s="59">
        <v>0</v>
      </c>
      <c r="P1089" s="59">
        <v>0</v>
      </c>
      <c r="Q1089">
        <v>0</v>
      </c>
      <c r="R1089">
        <v>0</v>
      </c>
    </row>
    <row r="1090" spans="1:19">
      <c r="A1090">
        <v>1492</v>
      </c>
      <c r="B1090" t="s">
        <v>1009</v>
      </c>
      <c r="C1090">
        <v>16034</v>
      </c>
      <c r="D1090" t="s">
        <v>934</v>
      </c>
      <c r="E1090">
        <v>102</v>
      </c>
      <c r="F1090" t="s">
        <v>1010</v>
      </c>
      <c r="G1090" t="s">
        <v>1011</v>
      </c>
      <c r="H1090">
        <v>141</v>
      </c>
      <c r="I1090" t="s">
        <v>242</v>
      </c>
      <c r="J1090" t="s">
        <v>243</v>
      </c>
      <c r="K1090" s="59">
        <v>0</v>
      </c>
      <c r="L1090" s="59">
        <v>0</v>
      </c>
      <c r="M1090" s="59">
        <v>0</v>
      </c>
      <c r="N1090" s="59">
        <v>0</v>
      </c>
      <c r="O1090" s="59">
        <v>0</v>
      </c>
      <c r="P1090" s="59">
        <v>0</v>
      </c>
      <c r="Q1090">
        <v>0</v>
      </c>
      <c r="R1090">
        <v>0</v>
      </c>
    </row>
    <row r="1091" spans="1:19">
      <c r="A1091">
        <v>1493</v>
      </c>
      <c r="B1091" t="s">
        <v>1009</v>
      </c>
      <c r="C1091">
        <v>16073</v>
      </c>
      <c r="D1091" t="s">
        <v>857</v>
      </c>
      <c r="E1091">
        <v>102</v>
      </c>
      <c r="F1091" t="s">
        <v>1010</v>
      </c>
      <c r="G1091" t="s">
        <v>1011</v>
      </c>
      <c r="H1091">
        <v>141</v>
      </c>
      <c r="I1091" t="s">
        <v>242</v>
      </c>
      <c r="J1091" t="s">
        <v>243</v>
      </c>
      <c r="K1091" s="59">
        <v>0</v>
      </c>
      <c r="L1091" s="59">
        <v>0</v>
      </c>
      <c r="M1091" s="59">
        <v>0</v>
      </c>
      <c r="N1091" s="59">
        <v>0</v>
      </c>
      <c r="O1091" s="59">
        <v>0</v>
      </c>
      <c r="P1091" s="59">
        <v>0</v>
      </c>
      <c r="Q1091">
        <v>0</v>
      </c>
      <c r="R1091">
        <v>0</v>
      </c>
    </row>
    <row r="1092" spans="1:19">
      <c r="A1092">
        <v>1494</v>
      </c>
      <c r="B1092" t="s">
        <v>1009</v>
      </c>
      <c r="C1092">
        <v>16074</v>
      </c>
      <c r="D1092" t="s">
        <v>858</v>
      </c>
      <c r="E1092">
        <v>102</v>
      </c>
      <c r="F1092" t="s">
        <v>1010</v>
      </c>
      <c r="G1092" t="s">
        <v>1011</v>
      </c>
      <c r="H1092">
        <v>141</v>
      </c>
      <c r="I1092" t="s">
        <v>242</v>
      </c>
      <c r="J1092" t="s">
        <v>243</v>
      </c>
      <c r="K1092" s="59">
        <v>0</v>
      </c>
      <c r="L1092" s="59">
        <v>0</v>
      </c>
      <c r="M1092" s="59">
        <v>0</v>
      </c>
      <c r="N1092" s="59">
        <v>0</v>
      </c>
      <c r="O1092" s="59">
        <v>0</v>
      </c>
      <c r="P1092" s="59">
        <v>0</v>
      </c>
      <c r="Q1092">
        <v>0</v>
      </c>
      <c r="R1092">
        <v>0</v>
      </c>
    </row>
    <row r="1093" spans="1:19">
      <c r="A1093">
        <v>1495</v>
      </c>
      <c r="B1093" t="s">
        <v>1009</v>
      </c>
      <c r="C1093">
        <v>16079</v>
      </c>
      <c r="D1093" t="s">
        <v>864</v>
      </c>
      <c r="E1093">
        <v>102</v>
      </c>
      <c r="F1093" t="s">
        <v>1010</v>
      </c>
      <c r="G1093" t="s">
        <v>1011</v>
      </c>
      <c r="H1093">
        <v>141</v>
      </c>
      <c r="I1093" t="s">
        <v>242</v>
      </c>
      <c r="J1093" t="s">
        <v>243</v>
      </c>
      <c r="K1093" s="59">
        <v>0</v>
      </c>
      <c r="L1093" s="59">
        <v>0</v>
      </c>
      <c r="M1093" s="59">
        <v>0</v>
      </c>
      <c r="N1093" s="59">
        <v>0</v>
      </c>
      <c r="O1093" s="59">
        <v>0</v>
      </c>
      <c r="P1093" s="59">
        <v>0</v>
      </c>
      <c r="Q1093">
        <v>0</v>
      </c>
      <c r="R1093">
        <v>0</v>
      </c>
    </row>
    <row r="1094" spans="1:19">
      <c r="A1094">
        <v>1496</v>
      </c>
      <c r="B1094" t="s">
        <v>1009</v>
      </c>
      <c r="C1094">
        <v>16080</v>
      </c>
      <c r="D1094" t="s">
        <v>860</v>
      </c>
      <c r="E1094">
        <v>102</v>
      </c>
      <c r="F1094" t="s">
        <v>1010</v>
      </c>
      <c r="G1094" t="s">
        <v>1011</v>
      </c>
      <c r="H1094">
        <v>141</v>
      </c>
      <c r="I1094" t="s">
        <v>242</v>
      </c>
      <c r="J1094" t="s">
        <v>243</v>
      </c>
      <c r="K1094" s="59">
        <v>0</v>
      </c>
      <c r="L1094" s="59">
        <v>0</v>
      </c>
      <c r="M1094" s="59">
        <v>0</v>
      </c>
      <c r="N1094" s="59">
        <v>0</v>
      </c>
      <c r="O1094" s="59">
        <v>0</v>
      </c>
      <c r="P1094" s="59">
        <v>0</v>
      </c>
      <c r="Q1094">
        <v>0</v>
      </c>
      <c r="R1094">
        <v>0</v>
      </c>
    </row>
    <row r="1095" spans="1:19">
      <c r="A1095">
        <v>1497</v>
      </c>
      <c r="B1095" t="s">
        <v>1009</v>
      </c>
      <c r="C1095">
        <v>16081</v>
      </c>
      <c r="D1095" t="s">
        <v>865</v>
      </c>
      <c r="E1095">
        <v>102</v>
      </c>
      <c r="F1095" t="s">
        <v>1010</v>
      </c>
      <c r="G1095" t="s">
        <v>1011</v>
      </c>
      <c r="H1095">
        <v>141</v>
      </c>
      <c r="I1095" t="s">
        <v>242</v>
      </c>
      <c r="J1095" t="s">
        <v>243</v>
      </c>
      <c r="K1095" s="59">
        <v>0</v>
      </c>
      <c r="L1095" s="59">
        <v>0</v>
      </c>
      <c r="M1095" s="59">
        <v>0</v>
      </c>
      <c r="N1095" s="59">
        <v>0</v>
      </c>
      <c r="O1095" s="59">
        <v>0</v>
      </c>
      <c r="P1095" s="59">
        <v>0</v>
      </c>
      <c r="Q1095">
        <v>0</v>
      </c>
      <c r="R1095">
        <v>0</v>
      </c>
    </row>
    <row r="1096" spans="1:19">
      <c r="A1096">
        <v>1499</v>
      </c>
      <c r="B1096" t="s">
        <v>1009</v>
      </c>
      <c r="C1096">
        <v>209</v>
      </c>
      <c r="D1096" t="s">
        <v>909</v>
      </c>
      <c r="E1096">
        <v>102</v>
      </c>
      <c r="F1096" t="s">
        <v>1010</v>
      </c>
      <c r="G1096" t="s">
        <v>1011</v>
      </c>
      <c r="H1096">
        <v>141</v>
      </c>
      <c r="I1096" t="s">
        <v>242</v>
      </c>
      <c r="J1096" t="s">
        <v>243</v>
      </c>
      <c r="K1096" s="59">
        <v>0</v>
      </c>
      <c r="L1096" s="59">
        <v>0</v>
      </c>
      <c r="M1096" s="59">
        <v>0</v>
      </c>
      <c r="N1096" s="59">
        <v>0</v>
      </c>
      <c r="O1096" s="59">
        <v>0</v>
      </c>
      <c r="P1096" s="59">
        <v>0</v>
      </c>
      <c r="Q1096">
        <v>0</v>
      </c>
      <c r="R1096">
        <v>0</v>
      </c>
    </row>
    <row r="1097" spans="1:19">
      <c r="A1097">
        <v>2117</v>
      </c>
      <c r="B1097" t="s">
        <v>1137</v>
      </c>
      <c r="C1097">
        <v>204</v>
      </c>
      <c r="D1097" t="s">
        <v>926</v>
      </c>
      <c r="E1097">
        <v>341</v>
      </c>
      <c r="F1097" t="s">
        <v>1138</v>
      </c>
      <c r="G1097" t="s">
        <v>1139</v>
      </c>
      <c r="H1097">
        <v>141</v>
      </c>
      <c r="I1097" t="s">
        <v>242</v>
      </c>
      <c r="J1097" t="s">
        <v>243</v>
      </c>
      <c r="K1097" s="59">
        <v>10000</v>
      </c>
      <c r="L1097" s="59">
        <v>10000</v>
      </c>
      <c r="M1097" s="59">
        <v>0</v>
      </c>
      <c r="N1097" s="59">
        <v>0</v>
      </c>
      <c r="O1097" s="59">
        <v>0</v>
      </c>
      <c r="P1097" s="59">
        <v>5000</v>
      </c>
      <c r="Q1097">
        <v>0</v>
      </c>
      <c r="R1097">
        <v>0</v>
      </c>
    </row>
    <row r="1098" spans="1:19">
      <c r="A1098">
        <v>2153</v>
      </c>
      <c r="B1098" t="s">
        <v>1208</v>
      </c>
      <c r="C1098">
        <v>39</v>
      </c>
      <c r="D1098" t="s">
        <v>899</v>
      </c>
      <c r="E1098">
        <v>341</v>
      </c>
      <c r="F1098" t="s">
        <v>1138</v>
      </c>
      <c r="G1098" t="s">
        <v>1139</v>
      </c>
      <c r="H1098">
        <v>141</v>
      </c>
      <c r="I1098" t="s">
        <v>242</v>
      </c>
      <c r="J1098" t="s">
        <v>243</v>
      </c>
      <c r="K1098" s="59">
        <v>3000</v>
      </c>
      <c r="L1098" s="59">
        <v>3000</v>
      </c>
      <c r="M1098" s="59">
        <v>0</v>
      </c>
      <c r="N1098" s="59">
        <v>0</v>
      </c>
      <c r="O1098" s="59">
        <v>0</v>
      </c>
      <c r="P1098" s="59">
        <v>0</v>
      </c>
      <c r="Q1098">
        <v>0</v>
      </c>
      <c r="R1098">
        <v>0</v>
      </c>
      <c r="S1098" t="s">
        <v>1209</v>
      </c>
    </row>
    <row r="1099" spans="1:19">
      <c r="A1099">
        <v>2535</v>
      </c>
      <c r="B1099" t="s">
        <v>1497</v>
      </c>
      <c r="C1099">
        <v>255</v>
      </c>
      <c r="D1099" t="s">
        <v>901</v>
      </c>
      <c r="E1099">
        <v>305</v>
      </c>
      <c r="F1099" t="s">
        <v>1498</v>
      </c>
      <c r="G1099" t="s">
        <v>1499</v>
      </c>
      <c r="H1099">
        <v>141</v>
      </c>
      <c r="I1099" t="s">
        <v>242</v>
      </c>
      <c r="J1099" t="s">
        <v>243</v>
      </c>
      <c r="K1099" s="59">
        <v>1000</v>
      </c>
      <c r="L1099" s="59">
        <v>1000</v>
      </c>
      <c r="M1099" s="59">
        <v>0</v>
      </c>
      <c r="N1099" s="59">
        <v>0</v>
      </c>
      <c r="O1099" s="59">
        <v>0</v>
      </c>
      <c r="P1099" s="59">
        <v>0</v>
      </c>
      <c r="Q1099">
        <v>0</v>
      </c>
      <c r="R1099">
        <v>0</v>
      </c>
    </row>
    <row r="1100" spans="1:19">
      <c r="A1100">
        <v>2536</v>
      </c>
      <c r="B1100" t="s">
        <v>1500</v>
      </c>
      <c r="C1100">
        <v>255</v>
      </c>
      <c r="D1100" t="s">
        <v>901</v>
      </c>
      <c r="E1100">
        <v>301</v>
      </c>
      <c r="F1100" t="s">
        <v>1250</v>
      </c>
      <c r="G1100" t="s">
        <v>1251</v>
      </c>
      <c r="H1100">
        <v>141</v>
      </c>
      <c r="I1100" t="s">
        <v>242</v>
      </c>
      <c r="J1100" t="s">
        <v>243</v>
      </c>
      <c r="K1100" s="59">
        <v>0</v>
      </c>
      <c r="L1100" s="59">
        <v>0</v>
      </c>
      <c r="M1100" s="59">
        <v>0</v>
      </c>
      <c r="N1100" s="59">
        <v>0</v>
      </c>
      <c r="O1100" s="59">
        <v>0</v>
      </c>
      <c r="P1100" s="59">
        <v>0</v>
      </c>
      <c r="Q1100">
        <v>0</v>
      </c>
      <c r="R1100">
        <v>0</v>
      </c>
    </row>
    <row r="1101" spans="1:19">
      <c r="A1101">
        <v>2546</v>
      </c>
      <c r="B1101" t="s">
        <v>1502</v>
      </c>
      <c r="C1101">
        <v>255</v>
      </c>
      <c r="D1101" t="s">
        <v>901</v>
      </c>
      <c r="E1101">
        <v>313</v>
      </c>
      <c r="F1101" t="s">
        <v>1503</v>
      </c>
      <c r="G1101" t="s">
        <v>1504</v>
      </c>
      <c r="H1101">
        <v>141</v>
      </c>
      <c r="I1101" t="s">
        <v>242</v>
      </c>
      <c r="J1101" t="s">
        <v>243</v>
      </c>
      <c r="K1101" s="59">
        <v>1000</v>
      </c>
      <c r="L1101" s="59">
        <v>1000</v>
      </c>
      <c r="M1101" s="59">
        <v>0</v>
      </c>
      <c r="N1101" s="59">
        <v>0</v>
      </c>
      <c r="O1101" s="59">
        <v>0</v>
      </c>
      <c r="P1101" s="59">
        <v>0</v>
      </c>
      <c r="Q1101">
        <v>0</v>
      </c>
      <c r="R1101">
        <v>0</v>
      </c>
    </row>
    <row r="1102" spans="1:19">
      <c r="A1102">
        <v>2549</v>
      </c>
      <c r="B1102" t="s">
        <v>1505</v>
      </c>
      <c r="C1102">
        <v>255</v>
      </c>
      <c r="D1102" t="s">
        <v>901</v>
      </c>
      <c r="E1102">
        <v>309</v>
      </c>
      <c r="F1102" t="s">
        <v>1175</v>
      </c>
      <c r="G1102" t="s">
        <v>1176</v>
      </c>
      <c r="H1102">
        <v>141</v>
      </c>
      <c r="I1102" t="s">
        <v>242</v>
      </c>
      <c r="J1102" t="s">
        <v>243</v>
      </c>
      <c r="K1102" s="59">
        <v>1000</v>
      </c>
      <c r="L1102" s="59">
        <v>1000</v>
      </c>
      <c r="M1102" s="59">
        <v>0</v>
      </c>
      <c r="N1102" s="59">
        <v>0</v>
      </c>
      <c r="O1102" s="59">
        <v>0</v>
      </c>
      <c r="P1102" s="59">
        <v>0</v>
      </c>
      <c r="Q1102">
        <v>0</v>
      </c>
      <c r="R1102">
        <v>0</v>
      </c>
    </row>
    <row r="1103" spans="1:19">
      <c r="A1103">
        <v>2551</v>
      </c>
      <c r="B1103" t="s">
        <v>1506</v>
      </c>
      <c r="C1103">
        <v>255</v>
      </c>
      <c r="D1103" t="s">
        <v>901</v>
      </c>
      <c r="E1103">
        <v>315</v>
      </c>
      <c r="F1103" t="s">
        <v>1507</v>
      </c>
      <c r="G1103" t="s">
        <v>1508</v>
      </c>
      <c r="H1103">
        <v>141</v>
      </c>
      <c r="I1103" t="s">
        <v>242</v>
      </c>
      <c r="J1103" t="s">
        <v>243</v>
      </c>
      <c r="K1103" s="59">
        <v>2000</v>
      </c>
      <c r="L1103" s="59">
        <v>2000</v>
      </c>
      <c r="M1103" s="59">
        <v>0</v>
      </c>
      <c r="N1103" s="59">
        <v>0</v>
      </c>
      <c r="O1103" s="59">
        <v>0</v>
      </c>
      <c r="P1103" s="59">
        <v>0</v>
      </c>
      <c r="Q1103">
        <v>0</v>
      </c>
      <c r="R1103">
        <v>0</v>
      </c>
    </row>
    <row r="1104" spans="1:19">
      <c r="A1104">
        <v>2569</v>
      </c>
      <c r="B1104" t="s">
        <v>1541</v>
      </c>
      <c r="C1104">
        <v>255</v>
      </c>
      <c r="D1104" t="s">
        <v>901</v>
      </c>
      <c r="E1104">
        <v>341</v>
      </c>
      <c r="F1104" t="s">
        <v>1138</v>
      </c>
      <c r="G1104" t="s">
        <v>1139</v>
      </c>
      <c r="H1104">
        <v>141</v>
      </c>
      <c r="I1104" t="s">
        <v>242</v>
      </c>
      <c r="J1104" t="s">
        <v>243</v>
      </c>
      <c r="K1104" s="59">
        <v>2000</v>
      </c>
      <c r="L1104" s="59">
        <v>2000</v>
      </c>
      <c r="M1104" s="59">
        <v>0</v>
      </c>
      <c r="N1104" s="59">
        <v>0</v>
      </c>
      <c r="O1104" s="59">
        <v>0</v>
      </c>
      <c r="P1104" s="59">
        <v>0</v>
      </c>
      <c r="Q1104">
        <v>0</v>
      </c>
      <c r="R1104">
        <v>0</v>
      </c>
    </row>
    <row r="1105" spans="1:19">
      <c r="A1105">
        <v>2584</v>
      </c>
      <c r="B1105" t="s">
        <v>1558</v>
      </c>
      <c r="C1105">
        <v>5361</v>
      </c>
      <c r="D1105" t="s">
        <v>911</v>
      </c>
      <c r="E1105">
        <v>217</v>
      </c>
      <c r="F1105" t="s">
        <v>1547</v>
      </c>
      <c r="G1105" t="s">
        <v>1548</v>
      </c>
      <c r="H1105">
        <v>141</v>
      </c>
      <c r="I1105" t="s">
        <v>242</v>
      </c>
      <c r="J1105" t="s">
        <v>243</v>
      </c>
      <c r="K1105" s="59">
        <v>0</v>
      </c>
      <c r="L1105" s="59">
        <v>0</v>
      </c>
      <c r="M1105" s="59">
        <v>0</v>
      </c>
      <c r="N1105" s="59">
        <v>0</v>
      </c>
      <c r="O1105" s="59">
        <v>0</v>
      </c>
      <c r="P1105" s="59">
        <v>0</v>
      </c>
      <c r="Q1105">
        <v>0</v>
      </c>
      <c r="R1105">
        <v>0</v>
      </c>
    </row>
    <row r="1106" spans="1:19">
      <c r="A1106">
        <v>2601</v>
      </c>
      <c r="B1106" t="s">
        <v>1568</v>
      </c>
      <c r="C1106">
        <v>5361</v>
      </c>
      <c r="D1106" t="s">
        <v>911</v>
      </c>
      <c r="E1106">
        <v>218</v>
      </c>
      <c r="F1106" t="s">
        <v>1560</v>
      </c>
      <c r="G1106" t="s">
        <v>1561</v>
      </c>
      <c r="H1106">
        <v>141</v>
      </c>
      <c r="I1106" t="s">
        <v>242</v>
      </c>
      <c r="J1106" t="s">
        <v>243</v>
      </c>
      <c r="K1106" s="59">
        <v>0</v>
      </c>
      <c r="L1106" s="59">
        <v>0</v>
      </c>
      <c r="M1106" s="59">
        <v>0</v>
      </c>
      <c r="N1106" s="59">
        <v>0</v>
      </c>
      <c r="O1106" s="59">
        <v>0</v>
      </c>
      <c r="P1106" s="59">
        <v>0</v>
      </c>
      <c r="Q1106">
        <v>0</v>
      </c>
      <c r="R1106">
        <v>0</v>
      </c>
    </row>
    <row r="1107" spans="1:19">
      <c r="A1107">
        <v>2641</v>
      </c>
      <c r="B1107" t="s">
        <v>1592</v>
      </c>
      <c r="C1107">
        <v>6015</v>
      </c>
      <c r="D1107" t="s">
        <v>900</v>
      </c>
      <c r="E1107">
        <v>313</v>
      </c>
      <c r="F1107" t="s">
        <v>1503</v>
      </c>
      <c r="G1107" t="s">
        <v>1504</v>
      </c>
      <c r="H1107">
        <v>141</v>
      </c>
      <c r="I1107" t="s">
        <v>242</v>
      </c>
      <c r="J1107" t="s">
        <v>243</v>
      </c>
      <c r="K1107" s="59">
        <v>300</v>
      </c>
      <c r="L1107" s="59">
        <v>300</v>
      </c>
      <c r="M1107" s="59">
        <v>0</v>
      </c>
      <c r="N1107" s="59">
        <v>0</v>
      </c>
      <c r="O1107" s="59">
        <v>0</v>
      </c>
      <c r="P1107" s="59">
        <v>0</v>
      </c>
      <c r="Q1107">
        <v>0</v>
      </c>
      <c r="R1107">
        <v>0</v>
      </c>
    </row>
    <row r="1108" spans="1:19">
      <c r="A1108">
        <v>2642</v>
      </c>
      <c r="B1108" t="s">
        <v>1593</v>
      </c>
      <c r="C1108">
        <v>6015</v>
      </c>
      <c r="D1108" t="s">
        <v>900</v>
      </c>
      <c r="E1108">
        <v>315</v>
      </c>
      <c r="F1108" t="s">
        <v>1507</v>
      </c>
      <c r="G1108" t="s">
        <v>1508</v>
      </c>
      <c r="H1108">
        <v>141</v>
      </c>
      <c r="I1108" t="s">
        <v>242</v>
      </c>
      <c r="J1108" t="s">
        <v>243</v>
      </c>
      <c r="K1108" s="59">
        <v>0</v>
      </c>
      <c r="L1108" s="59">
        <v>0</v>
      </c>
      <c r="M1108" s="59">
        <v>0</v>
      </c>
      <c r="N1108" s="59">
        <v>0</v>
      </c>
      <c r="O1108" s="59">
        <v>0</v>
      </c>
      <c r="P1108" s="59">
        <v>0</v>
      </c>
      <c r="Q1108">
        <v>0</v>
      </c>
      <c r="R1108">
        <v>0</v>
      </c>
    </row>
    <row r="1109" spans="1:19">
      <c r="A1109">
        <v>2836</v>
      </c>
      <c r="B1109" t="s">
        <v>1689</v>
      </c>
      <c r="C1109">
        <v>12611</v>
      </c>
      <c r="D1109" t="s">
        <v>931</v>
      </c>
      <c r="E1109">
        <v>305</v>
      </c>
      <c r="F1109" t="s">
        <v>1498</v>
      </c>
      <c r="G1109" t="s">
        <v>1499</v>
      </c>
      <c r="H1109">
        <v>141</v>
      </c>
      <c r="I1109" t="s">
        <v>242</v>
      </c>
      <c r="J1109" t="s">
        <v>243</v>
      </c>
      <c r="K1109" s="59">
        <v>35000</v>
      </c>
      <c r="L1109" s="59">
        <v>35000</v>
      </c>
      <c r="M1109" s="59">
        <v>0</v>
      </c>
      <c r="N1109" s="59">
        <v>0</v>
      </c>
      <c r="O1109" s="59">
        <v>0</v>
      </c>
      <c r="P1109" s="59">
        <v>0</v>
      </c>
      <c r="Q1109">
        <v>0</v>
      </c>
      <c r="R1109">
        <v>0</v>
      </c>
    </row>
    <row r="1110" spans="1:19">
      <c r="A1110">
        <v>2896</v>
      </c>
      <c r="B1110" t="s">
        <v>1723</v>
      </c>
      <c r="C1110">
        <v>189</v>
      </c>
      <c r="D1110" t="s">
        <v>896</v>
      </c>
      <c r="E1110">
        <v>341</v>
      </c>
      <c r="F1110" t="s">
        <v>1138</v>
      </c>
      <c r="G1110" t="s">
        <v>1139</v>
      </c>
      <c r="H1110">
        <v>141</v>
      </c>
      <c r="I1110" t="s">
        <v>242</v>
      </c>
      <c r="J1110" t="s">
        <v>243</v>
      </c>
      <c r="K1110" s="59">
        <v>0</v>
      </c>
      <c r="L1110" s="59">
        <v>0</v>
      </c>
      <c r="M1110" s="59">
        <v>0</v>
      </c>
      <c r="N1110" s="59">
        <v>0</v>
      </c>
      <c r="O1110" s="59">
        <v>0</v>
      </c>
      <c r="P1110" s="59">
        <v>0</v>
      </c>
      <c r="Q1110">
        <v>0</v>
      </c>
      <c r="R1110">
        <v>0</v>
      </c>
    </row>
    <row r="1111" spans="1:19">
      <c r="A1111">
        <v>2949</v>
      </c>
      <c r="B1111" t="s">
        <v>1736</v>
      </c>
      <c r="C1111">
        <v>11732</v>
      </c>
      <c r="D1111" t="s">
        <v>768</v>
      </c>
      <c r="E1111">
        <v>343</v>
      </c>
      <c r="F1111" t="s">
        <v>1737</v>
      </c>
      <c r="G1111" t="s">
        <v>1738</v>
      </c>
      <c r="H1111">
        <v>141</v>
      </c>
      <c r="I1111" t="s">
        <v>242</v>
      </c>
      <c r="J1111" t="s">
        <v>243</v>
      </c>
      <c r="K1111" s="59">
        <v>7000</v>
      </c>
      <c r="L1111" s="59">
        <v>7000</v>
      </c>
      <c r="M1111" s="59">
        <v>0</v>
      </c>
      <c r="N1111" s="59">
        <v>0</v>
      </c>
      <c r="O1111" s="59">
        <v>0</v>
      </c>
      <c r="P1111" s="59">
        <v>0</v>
      </c>
      <c r="Q1111">
        <v>0</v>
      </c>
      <c r="R1111">
        <v>0</v>
      </c>
    </row>
    <row r="1112" spans="1:19">
      <c r="A1112">
        <v>3357</v>
      </c>
      <c r="B1112" t="s">
        <v>1806</v>
      </c>
      <c r="C1112">
        <v>288</v>
      </c>
      <c r="D1112" t="s">
        <v>883</v>
      </c>
      <c r="E1112">
        <v>309</v>
      </c>
      <c r="F1112" t="s">
        <v>1175</v>
      </c>
      <c r="G1112" t="s">
        <v>1176</v>
      </c>
      <c r="H1112">
        <v>141</v>
      </c>
      <c r="I1112" t="s">
        <v>242</v>
      </c>
      <c r="J1112" t="s">
        <v>243</v>
      </c>
      <c r="K1112" s="59">
        <v>4000</v>
      </c>
      <c r="L1112" s="59">
        <v>4000</v>
      </c>
      <c r="M1112" s="59">
        <v>0</v>
      </c>
      <c r="N1112" s="59">
        <v>0</v>
      </c>
      <c r="O1112" s="59">
        <v>0</v>
      </c>
      <c r="P1112" s="59">
        <v>0</v>
      </c>
      <c r="Q1112">
        <v>0</v>
      </c>
      <c r="R1112">
        <v>0</v>
      </c>
    </row>
    <row r="1113" spans="1:19">
      <c r="A1113">
        <v>3535</v>
      </c>
      <c r="B1113" t="s">
        <v>1849</v>
      </c>
      <c r="C1113">
        <v>207</v>
      </c>
      <c r="D1113" t="s">
        <v>908</v>
      </c>
      <c r="E1113">
        <v>315</v>
      </c>
      <c r="F1113" t="s">
        <v>1507</v>
      </c>
      <c r="G1113" t="s">
        <v>1508</v>
      </c>
      <c r="H1113">
        <v>141</v>
      </c>
      <c r="I1113" t="s">
        <v>242</v>
      </c>
      <c r="J1113" t="s">
        <v>243</v>
      </c>
      <c r="K1113" s="59">
        <v>400</v>
      </c>
      <c r="L1113" s="59">
        <v>400</v>
      </c>
      <c r="M1113" s="59">
        <v>0</v>
      </c>
      <c r="N1113" s="59">
        <v>0</v>
      </c>
      <c r="O1113" s="59">
        <v>0</v>
      </c>
      <c r="P1113" s="59">
        <v>0</v>
      </c>
      <c r="Q1113">
        <v>0</v>
      </c>
      <c r="R1113">
        <v>0</v>
      </c>
    </row>
    <row r="1114" spans="1:19">
      <c r="A1114">
        <v>3543</v>
      </c>
      <c r="B1114" t="s">
        <v>1859</v>
      </c>
      <c r="C1114">
        <v>39</v>
      </c>
      <c r="D1114" t="s">
        <v>899</v>
      </c>
      <c r="E1114">
        <v>459</v>
      </c>
      <c r="F1114" t="s">
        <v>1201</v>
      </c>
      <c r="G1114" t="s">
        <v>1202</v>
      </c>
      <c r="H1114">
        <v>141</v>
      </c>
      <c r="I1114" t="s">
        <v>242</v>
      </c>
      <c r="J1114" t="s">
        <v>243</v>
      </c>
      <c r="K1114" s="59">
        <v>7000</v>
      </c>
      <c r="L1114" s="59">
        <v>7000</v>
      </c>
      <c r="M1114" s="59">
        <v>0</v>
      </c>
      <c r="N1114" s="59">
        <v>0</v>
      </c>
      <c r="O1114" s="59">
        <v>0</v>
      </c>
      <c r="P1114" s="59">
        <v>0</v>
      </c>
      <c r="Q1114">
        <v>0</v>
      </c>
      <c r="R1114">
        <v>0</v>
      </c>
    </row>
    <row r="1115" spans="1:19">
      <c r="A1115">
        <v>3584</v>
      </c>
      <c r="B1115" t="s">
        <v>1878</v>
      </c>
      <c r="C1115">
        <v>94</v>
      </c>
      <c r="D1115" t="s">
        <v>817</v>
      </c>
      <c r="E1115">
        <v>341</v>
      </c>
      <c r="F1115" t="s">
        <v>1138</v>
      </c>
      <c r="G1115" t="s">
        <v>1139</v>
      </c>
      <c r="H1115">
        <v>141</v>
      </c>
      <c r="I1115" t="s">
        <v>242</v>
      </c>
      <c r="J1115" t="s">
        <v>243</v>
      </c>
      <c r="K1115" s="59">
        <v>400</v>
      </c>
      <c r="L1115" s="59">
        <v>400</v>
      </c>
      <c r="M1115" s="59">
        <v>0</v>
      </c>
      <c r="N1115" s="59">
        <v>0</v>
      </c>
      <c r="O1115" s="59">
        <v>0</v>
      </c>
      <c r="P1115" s="59">
        <v>0</v>
      </c>
      <c r="Q1115">
        <v>0</v>
      </c>
      <c r="R1115">
        <v>0</v>
      </c>
    </row>
    <row r="1116" spans="1:19">
      <c r="A1116">
        <v>3777</v>
      </c>
      <c r="B1116" t="s">
        <v>1922</v>
      </c>
      <c r="C1116">
        <v>7206</v>
      </c>
      <c r="D1116" t="s">
        <v>905</v>
      </c>
      <c r="E1116">
        <v>315</v>
      </c>
      <c r="F1116" t="s">
        <v>1507</v>
      </c>
      <c r="G1116" t="s">
        <v>1508</v>
      </c>
      <c r="H1116">
        <v>141</v>
      </c>
      <c r="I1116" t="s">
        <v>242</v>
      </c>
      <c r="J1116" t="s">
        <v>243</v>
      </c>
      <c r="K1116" s="59">
        <v>8000</v>
      </c>
      <c r="L1116" s="59">
        <v>8000</v>
      </c>
      <c r="M1116" s="59">
        <v>1600</v>
      </c>
      <c r="N1116" s="59">
        <v>0</v>
      </c>
      <c r="O1116" s="59">
        <v>0</v>
      </c>
      <c r="P1116" s="59">
        <v>0</v>
      </c>
      <c r="Q1116">
        <v>0</v>
      </c>
      <c r="R1116">
        <v>0</v>
      </c>
      <c r="S1116" t="s">
        <v>1923</v>
      </c>
    </row>
    <row r="1117" spans="1:19">
      <c r="A1117">
        <v>3828</v>
      </c>
      <c r="B1117" t="s">
        <v>1939</v>
      </c>
      <c r="C1117">
        <v>14888</v>
      </c>
      <c r="D1117" t="s">
        <v>892</v>
      </c>
      <c r="E1117">
        <v>343</v>
      </c>
      <c r="F1117" t="s">
        <v>1737</v>
      </c>
      <c r="G1117" t="s">
        <v>1738</v>
      </c>
      <c r="H1117">
        <v>141</v>
      </c>
      <c r="I1117" t="s">
        <v>242</v>
      </c>
      <c r="J1117" t="s">
        <v>243</v>
      </c>
      <c r="K1117" s="59">
        <v>200</v>
      </c>
      <c r="L1117" s="59">
        <v>200</v>
      </c>
      <c r="M1117" s="59">
        <v>0</v>
      </c>
      <c r="N1117" s="59">
        <v>0</v>
      </c>
      <c r="O1117" s="59">
        <v>0</v>
      </c>
      <c r="P1117" s="59">
        <v>0</v>
      </c>
      <c r="Q1117">
        <v>0</v>
      </c>
      <c r="R1117">
        <v>0</v>
      </c>
    </row>
    <row r="1118" spans="1:19">
      <c r="A1118">
        <v>3847</v>
      </c>
      <c r="B1118" t="s">
        <v>1945</v>
      </c>
      <c r="C1118">
        <v>14893</v>
      </c>
      <c r="D1118" t="s">
        <v>893</v>
      </c>
      <c r="E1118">
        <v>311</v>
      </c>
      <c r="F1118" t="s">
        <v>1539</v>
      </c>
      <c r="G1118" t="s">
        <v>1540</v>
      </c>
      <c r="H1118">
        <v>141</v>
      </c>
      <c r="I1118" t="s">
        <v>242</v>
      </c>
      <c r="J1118" t="s">
        <v>243</v>
      </c>
      <c r="K1118" s="59">
        <v>0</v>
      </c>
      <c r="L1118" s="59">
        <v>0</v>
      </c>
      <c r="M1118" s="59">
        <v>0</v>
      </c>
      <c r="N1118" s="59">
        <v>0</v>
      </c>
      <c r="O1118" s="59">
        <v>0</v>
      </c>
      <c r="P1118" s="59">
        <v>0</v>
      </c>
      <c r="Q1118">
        <v>0</v>
      </c>
      <c r="R1118">
        <v>0</v>
      </c>
      <c r="S1118" t="s">
        <v>1946</v>
      </c>
    </row>
    <row r="1119" spans="1:19">
      <c r="A1119">
        <v>3968</v>
      </c>
      <c r="B1119" t="s">
        <v>1984</v>
      </c>
      <c r="C1119">
        <v>14887</v>
      </c>
      <c r="D1119" t="s">
        <v>886</v>
      </c>
      <c r="E1119">
        <v>342</v>
      </c>
      <c r="F1119" t="s">
        <v>1985</v>
      </c>
      <c r="G1119" t="s">
        <v>1986</v>
      </c>
      <c r="H1119">
        <v>141</v>
      </c>
      <c r="I1119" t="s">
        <v>242</v>
      </c>
      <c r="J1119" t="s">
        <v>243</v>
      </c>
      <c r="K1119" s="59">
        <v>200</v>
      </c>
      <c r="L1119" s="59">
        <v>200</v>
      </c>
      <c r="M1119" s="59">
        <v>0</v>
      </c>
      <c r="N1119" s="59">
        <v>0</v>
      </c>
      <c r="O1119" s="59">
        <v>0</v>
      </c>
      <c r="P1119" s="59">
        <v>0</v>
      </c>
      <c r="Q1119">
        <v>0</v>
      </c>
      <c r="R1119">
        <v>0</v>
      </c>
    </row>
    <row r="1120" spans="1:19">
      <c r="A1120">
        <v>4068</v>
      </c>
      <c r="B1120" t="s">
        <v>2010</v>
      </c>
      <c r="C1120">
        <v>14889</v>
      </c>
      <c r="D1120" t="s">
        <v>894</v>
      </c>
      <c r="E1120">
        <v>342</v>
      </c>
      <c r="F1120" t="s">
        <v>1985</v>
      </c>
      <c r="G1120" t="s">
        <v>1986</v>
      </c>
      <c r="H1120">
        <v>141</v>
      </c>
      <c r="I1120" t="s">
        <v>242</v>
      </c>
      <c r="J1120" t="s">
        <v>243</v>
      </c>
      <c r="K1120" s="59">
        <v>2000</v>
      </c>
      <c r="L1120" s="59">
        <v>2000</v>
      </c>
      <c r="M1120" s="59">
        <v>0</v>
      </c>
      <c r="N1120" s="59">
        <v>0</v>
      </c>
      <c r="O1120" s="59">
        <v>0</v>
      </c>
      <c r="P1120" s="59">
        <v>0</v>
      </c>
      <c r="Q1120">
        <v>0</v>
      </c>
      <c r="R1120">
        <v>0</v>
      </c>
    </row>
    <row r="1121" spans="1:19">
      <c r="A1121">
        <v>4166</v>
      </c>
      <c r="B1121" t="s">
        <v>2036</v>
      </c>
      <c r="C1121">
        <v>14871</v>
      </c>
      <c r="D1121" t="s">
        <v>870</v>
      </c>
      <c r="E1121">
        <v>343</v>
      </c>
      <c r="F1121" t="s">
        <v>1737</v>
      </c>
      <c r="G1121" t="s">
        <v>1738</v>
      </c>
      <c r="H1121">
        <v>141</v>
      </c>
      <c r="I1121" t="s">
        <v>242</v>
      </c>
      <c r="J1121" t="s">
        <v>243</v>
      </c>
      <c r="K1121" s="59">
        <v>500</v>
      </c>
      <c r="L1121" s="59">
        <v>500</v>
      </c>
      <c r="M1121" s="59">
        <v>0</v>
      </c>
      <c r="N1121" s="59">
        <v>0</v>
      </c>
      <c r="O1121" s="59">
        <v>0</v>
      </c>
      <c r="P1121" s="59">
        <v>0</v>
      </c>
      <c r="Q1121">
        <v>0</v>
      </c>
      <c r="R1121">
        <v>0</v>
      </c>
    </row>
    <row r="1122" spans="1:19">
      <c r="A1122">
        <v>4222</v>
      </c>
      <c r="B1122" t="s">
        <v>2044</v>
      </c>
      <c r="C1122">
        <v>14880</v>
      </c>
      <c r="D1122" t="s">
        <v>878</v>
      </c>
      <c r="E1122">
        <v>343</v>
      </c>
      <c r="F1122" t="s">
        <v>1737</v>
      </c>
      <c r="G1122" t="s">
        <v>1738</v>
      </c>
      <c r="H1122">
        <v>141</v>
      </c>
      <c r="I1122" t="s">
        <v>242</v>
      </c>
      <c r="J1122" t="s">
        <v>243</v>
      </c>
      <c r="K1122" s="59">
        <v>500</v>
      </c>
      <c r="L1122" s="59">
        <v>500</v>
      </c>
      <c r="M1122" s="59">
        <v>0</v>
      </c>
      <c r="N1122" s="59">
        <v>0</v>
      </c>
      <c r="O1122" s="59">
        <v>0</v>
      </c>
      <c r="P1122" s="59">
        <v>0</v>
      </c>
      <c r="Q1122">
        <v>0</v>
      </c>
      <c r="R1122">
        <v>0</v>
      </c>
    </row>
    <row r="1123" spans="1:19">
      <c r="A1123">
        <v>4248</v>
      </c>
      <c r="B1123" t="s">
        <v>2049</v>
      </c>
      <c r="C1123">
        <v>14870</v>
      </c>
      <c r="D1123" t="s">
        <v>869</v>
      </c>
      <c r="E1123">
        <v>341</v>
      </c>
      <c r="F1123" t="s">
        <v>1138</v>
      </c>
      <c r="G1123" t="s">
        <v>1139</v>
      </c>
      <c r="H1123">
        <v>141</v>
      </c>
      <c r="I1123" t="s">
        <v>242</v>
      </c>
      <c r="J1123" t="s">
        <v>243</v>
      </c>
      <c r="K1123" s="59">
        <v>350</v>
      </c>
      <c r="L1123" s="59">
        <v>350</v>
      </c>
      <c r="M1123" s="59">
        <v>0</v>
      </c>
      <c r="N1123" s="59">
        <v>0</v>
      </c>
      <c r="O1123" s="59">
        <v>0</v>
      </c>
      <c r="P1123" s="59">
        <v>0</v>
      </c>
      <c r="Q1123">
        <v>0</v>
      </c>
      <c r="R1123">
        <v>0</v>
      </c>
    </row>
    <row r="1124" spans="1:19">
      <c r="A1124">
        <v>4425</v>
      </c>
      <c r="B1124" t="s">
        <v>2078</v>
      </c>
      <c r="C1124">
        <v>223</v>
      </c>
      <c r="D1124" t="s">
        <v>749</v>
      </c>
      <c r="E1124">
        <v>311</v>
      </c>
      <c r="F1124" t="s">
        <v>1539</v>
      </c>
      <c r="G1124" t="s">
        <v>1540</v>
      </c>
      <c r="H1124">
        <v>141</v>
      </c>
      <c r="I1124" t="s">
        <v>242</v>
      </c>
      <c r="J1124" t="s">
        <v>243</v>
      </c>
      <c r="K1124" s="59">
        <v>50000</v>
      </c>
      <c r="L1124" s="59">
        <v>50000</v>
      </c>
      <c r="M1124" s="59">
        <v>0</v>
      </c>
      <c r="N1124" s="59">
        <v>0</v>
      </c>
      <c r="O1124" s="59">
        <v>0</v>
      </c>
      <c r="P1124" s="59">
        <v>0</v>
      </c>
      <c r="Q1124">
        <v>0</v>
      </c>
      <c r="R1124">
        <v>0</v>
      </c>
    </row>
    <row r="1125" spans="1:19">
      <c r="A1125">
        <v>4585</v>
      </c>
      <c r="B1125" t="s">
        <v>2115</v>
      </c>
      <c r="C1125">
        <v>81</v>
      </c>
      <c r="D1125" t="s">
        <v>853</v>
      </c>
      <c r="E1125">
        <v>309</v>
      </c>
      <c r="F1125" t="s">
        <v>1175</v>
      </c>
      <c r="G1125" t="s">
        <v>1176</v>
      </c>
      <c r="H1125">
        <v>141</v>
      </c>
      <c r="I1125" t="s">
        <v>242</v>
      </c>
      <c r="J1125" t="s">
        <v>243</v>
      </c>
      <c r="K1125" s="59">
        <v>350</v>
      </c>
      <c r="L1125" s="59">
        <v>350</v>
      </c>
      <c r="M1125" s="59">
        <v>0</v>
      </c>
      <c r="N1125" s="59">
        <v>0</v>
      </c>
      <c r="O1125" s="59">
        <v>0</v>
      </c>
      <c r="P1125" s="59">
        <v>0</v>
      </c>
      <c r="Q1125">
        <v>0</v>
      </c>
      <c r="R1125">
        <v>0</v>
      </c>
    </row>
    <row r="1126" spans="1:19">
      <c r="A1126">
        <v>5576</v>
      </c>
      <c r="B1126" t="s">
        <v>1508</v>
      </c>
      <c r="C1126">
        <v>7206</v>
      </c>
      <c r="D1126" t="s">
        <v>905</v>
      </c>
      <c r="E1126">
        <v>315</v>
      </c>
      <c r="F1126" t="s">
        <v>1507</v>
      </c>
      <c r="G1126" t="s">
        <v>1508</v>
      </c>
      <c r="H1126">
        <v>141</v>
      </c>
      <c r="I1126" t="s">
        <v>242</v>
      </c>
      <c r="J1126" t="s">
        <v>243</v>
      </c>
      <c r="K1126" s="59">
        <v>5000</v>
      </c>
      <c r="L1126" s="59">
        <v>5000</v>
      </c>
      <c r="M1126" s="59">
        <v>0</v>
      </c>
      <c r="N1126" s="59">
        <v>0</v>
      </c>
      <c r="O1126" s="59">
        <v>800</v>
      </c>
      <c r="P1126" s="59">
        <v>0</v>
      </c>
      <c r="Q1126">
        <v>0</v>
      </c>
      <c r="R1126">
        <v>0</v>
      </c>
    </row>
    <row r="1127" spans="1:19">
      <c r="A1127">
        <v>5715</v>
      </c>
      <c r="B1127" t="s">
        <v>1986</v>
      </c>
      <c r="C1127">
        <v>14893</v>
      </c>
      <c r="D1127" t="s">
        <v>893</v>
      </c>
      <c r="E1127">
        <v>342</v>
      </c>
      <c r="F1127" t="s">
        <v>1985</v>
      </c>
      <c r="G1127" t="s">
        <v>1986</v>
      </c>
      <c r="H1127">
        <v>141</v>
      </c>
      <c r="I1127" t="s">
        <v>242</v>
      </c>
      <c r="J1127" t="s">
        <v>243</v>
      </c>
      <c r="K1127" s="59">
        <v>140</v>
      </c>
      <c r="L1127" s="59">
        <v>140</v>
      </c>
      <c r="M1127" s="59">
        <v>0</v>
      </c>
      <c r="N1127" s="59">
        <v>0</v>
      </c>
      <c r="O1127" s="59">
        <v>0</v>
      </c>
      <c r="P1127" s="59">
        <v>0</v>
      </c>
      <c r="Q1127">
        <v>0</v>
      </c>
      <c r="R1127">
        <v>0</v>
      </c>
      <c r="S1127" t="s">
        <v>2206</v>
      </c>
    </row>
    <row r="1128" spans="1:19">
      <c r="A1128">
        <v>5720</v>
      </c>
      <c r="B1128" t="s">
        <v>1176</v>
      </c>
      <c r="C1128">
        <v>14870</v>
      </c>
      <c r="D1128" t="s">
        <v>869</v>
      </c>
      <c r="E1128">
        <v>309</v>
      </c>
      <c r="F1128" t="s">
        <v>1175</v>
      </c>
      <c r="G1128" t="s">
        <v>1176</v>
      </c>
      <c r="H1128">
        <v>141</v>
      </c>
      <c r="I1128" t="s">
        <v>242</v>
      </c>
      <c r="J1128" t="s">
        <v>243</v>
      </c>
      <c r="K1128" s="59">
        <v>450</v>
      </c>
      <c r="L1128" s="59">
        <v>450</v>
      </c>
      <c r="M1128" s="59">
        <v>0</v>
      </c>
      <c r="N1128" s="59">
        <v>0</v>
      </c>
      <c r="O1128" s="59">
        <v>0</v>
      </c>
      <c r="P1128" s="59">
        <v>0</v>
      </c>
      <c r="Q1128">
        <v>0</v>
      </c>
      <c r="R1128">
        <v>0</v>
      </c>
    </row>
    <row r="1129" spans="1:19">
      <c r="A1129">
        <v>5726</v>
      </c>
      <c r="B1129" t="s">
        <v>1986</v>
      </c>
      <c r="C1129">
        <v>14893</v>
      </c>
      <c r="D1129" t="s">
        <v>893</v>
      </c>
      <c r="E1129">
        <v>342</v>
      </c>
      <c r="F1129" t="s">
        <v>1985</v>
      </c>
      <c r="G1129" t="s">
        <v>1986</v>
      </c>
      <c r="H1129">
        <v>141</v>
      </c>
      <c r="I1129" t="s">
        <v>242</v>
      </c>
      <c r="J1129" t="s">
        <v>243</v>
      </c>
      <c r="K1129" s="59">
        <v>0</v>
      </c>
      <c r="L1129" s="59">
        <v>0</v>
      </c>
      <c r="M1129" s="59">
        <v>0</v>
      </c>
      <c r="N1129" s="59">
        <v>0</v>
      </c>
      <c r="O1129" s="59">
        <v>0</v>
      </c>
      <c r="P1129" s="59">
        <v>0</v>
      </c>
      <c r="Q1129">
        <v>0</v>
      </c>
      <c r="R1129">
        <v>0</v>
      </c>
      <c r="S1129" t="s">
        <v>2207</v>
      </c>
    </row>
    <row r="1130" spans="1:19">
      <c r="A1130">
        <v>6553</v>
      </c>
      <c r="B1130" t="s">
        <v>2289</v>
      </c>
      <c r="C1130">
        <v>15040</v>
      </c>
      <c r="D1130" t="s">
        <v>856</v>
      </c>
      <c r="E1130">
        <v>311</v>
      </c>
      <c r="F1130" t="s">
        <v>1539</v>
      </c>
      <c r="G1130" t="s">
        <v>1540</v>
      </c>
      <c r="H1130">
        <v>141</v>
      </c>
      <c r="I1130" t="s">
        <v>242</v>
      </c>
      <c r="J1130" t="s">
        <v>243</v>
      </c>
      <c r="K1130" s="59">
        <v>0</v>
      </c>
      <c r="L1130" s="59">
        <v>0</v>
      </c>
      <c r="M1130" s="59">
        <v>0</v>
      </c>
      <c r="N1130" s="59">
        <v>0</v>
      </c>
      <c r="O1130" s="59">
        <v>0</v>
      </c>
      <c r="P1130" s="59">
        <v>0</v>
      </c>
      <c r="Q1130">
        <v>0</v>
      </c>
      <c r="R1130">
        <v>0</v>
      </c>
      <c r="S1130" t="s">
        <v>2290</v>
      </c>
    </row>
    <row r="1131" spans="1:19">
      <c r="A1131">
        <v>6577</v>
      </c>
      <c r="B1131" t="s">
        <v>1176</v>
      </c>
      <c r="C1131">
        <v>17646</v>
      </c>
      <c r="D1131" t="s">
        <v>780</v>
      </c>
      <c r="E1131">
        <v>309</v>
      </c>
      <c r="F1131" t="s">
        <v>1175</v>
      </c>
      <c r="G1131" t="s">
        <v>1176</v>
      </c>
      <c r="H1131">
        <v>141</v>
      </c>
      <c r="I1131" t="s">
        <v>242</v>
      </c>
      <c r="J1131" t="s">
        <v>243</v>
      </c>
      <c r="K1131" s="59">
        <v>30000</v>
      </c>
      <c r="L1131" s="59">
        <v>30000</v>
      </c>
      <c r="M1131" s="59">
        <v>0</v>
      </c>
      <c r="N1131" s="59">
        <v>0</v>
      </c>
      <c r="O1131" s="59">
        <v>0</v>
      </c>
      <c r="P1131" s="59">
        <v>0</v>
      </c>
      <c r="Q1131">
        <v>0</v>
      </c>
      <c r="R1131">
        <v>0</v>
      </c>
    </row>
    <row r="1132" spans="1:19">
      <c r="A1132">
        <v>6598</v>
      </c>
      <c r="B1132" t="s">
        <v>1540</v>
      </c>
      <c r="C1132">
        <v>7206</v>
      </c>
      <c r="D1132" t="s">
        <v>905</v>
      </c>
      <c r="E1132">
        <v>311</v>
      </c>
      <c r="F1132" t="s">
        <v>1539</v>
      </c>
      <c r="G1132" t="s">
        <v>1540</v>
      </c>
      <c r="H1132">
        <v>141</v>
      </c>
      <c r="I1132" t="s">
        <v>242</v>
      </c>
      <c r="J1132" t="s">
        <v>243</v>
      </c>
      <c r="K1132" s="59">
        <v>5000</v>
      </c>
      <c r="L1132" s="59">
        <v>5000</v>
      </c>
      <c r="M1132" s="59">
        <v>3000</v>
      </c>
      <c r="N1132" s="59">
        <v>0</v>
      </c>
      <c r="O1132" s="59">
        <v>0</v>
      </c>
      <c r="P1132" s="59">
        <v>0</v>
      </c>
      <c r="Q1132">
        <v>0</v>
      </c>
      <c r="R1132">
        <v>0</v>
      </c>
    </row>
    <row r="1133" spans="1:19">
      <c r="A1133">
        <v>6615</v>
      </c>
      <c r="B1133" t="s">
        <v>1540</v>
      </c>
      <c r="C1133">
        <v>206</v>
      </c>
      <c r="D1133" t="s">
        <v>904</v>
      </c>
      <c r="E1133">
        <v>311</v>
      </c>
      <c r="F1133" t="s">
        <v>1539</v>
      </c>
      <c r="G1133" t="s">
        <v>1540</v>
      </c>
      <c r="H1133">
        <v>141</v>
      </c>
      <c r="I1133" t="s">
        <v>242</v>
      </c>
      <c r="J1133" t="s">
        <v>243</v>
      </c>
      <c r="K1133" s="59">
        <v>10000</v>
      </c>
      <c r="L1133" s="59">
        <v>10000</v>
      </c>
      <c r="M1133" s="59">
        <v>2200</v>
      </c>
      <c r="N1133" s="59">
        <v>0</v>
      </c>
      <c r="O1133" s="59">
        <v>0</v>
      </c>
      <c r="P1133" s="59">
        <v>0</v>
      </c>
      <c r="Q1133">
        <v>0</v>
      </c>
      <c r="R1133">
        <v>0</v>
      </c>
      <c r="S1133" t="s">
        <v>2296</v>
      </c>
    </row>
    <row r="1134" spans="1:19">
      <c r="A1134">
        <v>9385</v>
      </c>
      <c r="B1134" t="s">
        <v>2583</v>
      </c>
      <c r="C1134">
        <v>11859</v>
      </c>
      <c r="D1134" t="s">
        <v>835</v>
      </c>
      <c r="E1134">
        <v>343</v>
      </c>
      <c r="F1134" t="s">
        <v>1737</v>
      </c>
      <c r="G1134" t="s">
        <v>1738</v>
      </c>
      <c r="H1134">
        <v>141</v>
      </c>
      <c r="I1134" t="s">
        <v>242</v>
      </c>
      <c r="J1134" t="s">
        <v>243</v>
      </c>
      <c r="K1134" s="59">
        <v>4000</v>
      </c>
      <c r="L1134" s="59">
        <v>4000</v>
      </c>
      <c r="M1134" s="59">
        <v>0</v>
      </c>
      <c r="N1134" s="59">
        <v>0</v>
      </c>
      <c r="O1134" s="59">
        <v>0</v>
      </c>
      <c r="P1134" s="59">
        <v>0</v>
      </c>
      <c r="Q1134">
        <v>0</v>
      </c>
      <c r="R1134">
        <v>0</v>
      </c>
    </row>
    <row r="1135" spans="1:19">
      <c r="A1135">
        <v>3562</v>
      </c>
      <c r="B1135" t="s">
        <v>1865</v>
      </c>
      <c r="C1135">
        <v>201</v>
      </c>
      <c r="D1135" t="s">
        <v>906</v>
      </c>
      <c r="E1135">
        <v>340</v>
      </c>
      <c r="F1135" t="s">
        <v>1866</v>
      </c>
      <c r="G1135" t="s">
        <v>1867</v>
      </c>
      <c r="H1135">
        <v>142</v>
      </c>
      <c r="I1135" t="s">
        <v>382</v>
      </c>
      <c r="J1135" t="s">
        <v>383</v>
      </c>
      <c r="K1135" s="59">
        <v>5000</v>
      </c>
      <c r="L1135" s="59">
        <v>5000</v>
      </c>
      <c r="M1135" s="59">
        <v>0</v>
      </c>
      <c r="N1135" s="59">
        <v>0</v>
      </c>
      <c r="O1135" s="59">
        <v>0</v>
      </c>
      <c r="P1135" s="59">
        <v>0</v>
      </c>
      <c r="Q1135">
        <v>0</v>
      </c>
      <c r="R1135">
        <v>0</v>
      </c>
    </row>
    <row r="1136" spans="1:19">
      <c r="A1136">
        <v>3010</v>
      </c>
      <c r="B1136" t="s">
        <v>1748</v>
      </c>
      <c r="C1136">
        <v>11738</v>
      </c>
      <c r="D1136" t="s">
        <v>772</v>
      </c>
      <c r="E1136">
        <v>418</v>
      </c>
      <c r="F1136" t="s">
        <v>1749</v>
      </c>
      <c r="G1136" t="s">
        <v>1750</v>
      </c>
      <c r="H1136">
        <v>143</v>
      </c>
      <c r="I1136" t="s">
        <v>374</v>
      </c>
      <c r="J1136" t="s">
        <v>375</v>
      </c>
      <c r="K1136" s="59">
        <v>1500</v>
      </c>
      <c r="L1136" s="59">
        <v>1500</v>
      </c>
      <c r="M1136" s="59">
        <v>0</v>
      </c>
      <c r="N1136" s="59">
        <v>0</v>
      </c>
      <c r="O1136" s="59">
        <v>0</v>
      </c>
      <c r="P1136" s="59">
        <v>0</v>
      </c>
      <c r="Q1136">
        <v>0</v>
      </c>
      <c r="R1136">
        <v>0</v>
      </c>
    </row>
    <row r="1137" spans="1:19">
      <c r="A1137">
        <v>3111</v>
      </c>
      <c r="B1137" t="s">
        <v>1781</v>
      </c>
      <c r="C1137">
        <v>11732</v>
      </c>
      <c r="D1137" t="s">
        <v>768</v>
      </c>
      <c r="E1137">
        <v>418</v>
      </c>
      <c r="F1137" t="s">
        <v>1749</v>
      </c>
      <c r="G1137" t="s">
        <v>1750</v>
      </c>
      <c r="H1137">
        <v>143</v>
      </c>
      <c r="I1137" t="s">
        <v>374</v>
      </c>
      <c r="J1137" t="s">
        <v>375</v>
      </c>
      <c r="K1137" s="59">
        <v>0</v>
      </c>
      <c r="L1137" s="59">
        <v>0</v>
      </c>
      <c r="M1137" s="59">
        <v>0</v>
      </c>
      <c r="N1137" s="59">
        <v>0</v>
      </c>
      <c r="O1137" s="59">
        <v>0</v>
      </c>
      <c r="P1137" s="59">
        <v>0</v>
      </c>
      <c r="Q1137">
        <v>0</v>
      </c>
      <c r="R1137">
        <v>5547.4</v>
      </c>
    </row>
    <row r="1138" spans="1:19">
      <c r="A1138">
        <v>3121</v>
      </c>
      <c r="B1138" t="s">
        <v>1785</v>
      </c>
      <c r="C1138">
        <v>11729</v>
      </c>
      <c r="D1138" t="s">
        <v>765</v>
      </c>
      <c r="E1138">
        <v>418</v>
      </c>
      <c r="F1138" t="s">
        <v>1749</v>
      </c>
      <c r="G1138" t="s">
        <v>1750</v>
      </c>
      <c r="H1138">
        <v>143</v>
      </c>
      <c r="I1138" t="s">
        <v>374</v>
      </c>
      <c r="J1138" t="s">
        <v>375</v>
      </c>
      <c r="K1138" s="59">
        <v>80600</v>
      </c>
      <c r="L1138" s="59">
        <v>80600</v>
      </c>
      <c r="M1138" s="59">
        <v>0</v>
      </c>
      <c r="N1138" s="59">
        <v>0</v>
      </c>
      <c r="O1138" s="59">
        <v>0</v>
      </c>
      <c r="P1138" s="59">
        <v>0</v>
      </c>
      <c r="Q1138">
        <v>0</v>
      </c>
      <c r="R1138">
        <v>0</v>
      </c>
    </row>
    <row r="1139" spans="1:19">
      <c r="A1139">
        <v>3339</v>
      </c>
      <c r="B1139" t="s">
        <v>1801</v>
      </c>
      <c r="C1139">
        <v>7554</v>
      </c>
      <c r="D1139" t="s">
        <v>941</v>
      </c>
      <c r="E1139">
        <v>418</v>
      </c>
      <c r="F1139" t="s">
        <v>1749</v>
      </c>
      <c r="G1139" t="s">
        <v>1750</v>
      </c>
      <c r="H1139">
        <v>143</v>
      </c>
      <c r="I1139" t="s">
        <v>374</v>
      </c>
      <c r="J1139" t="s">
        <v>375</v>
      </c>
      <c r="K1139" s="59">
        <v>82000</v>
      </c>
      <c r="L1139" s="59">
        <v>82000</v>
      </c>
      <c r="M1139" s="59">
        <v>0</v>
      </c>
      <c r="N1139" s="59">
        <v>0</v>
      </c>
      <c r="O1139" s="59">
        <v>0</v>
      </c>
      <c r="P1139" s="59">
        <v>1000</v>
      </c>
      <c r="Q1139">
        <v>0</v>
      </c>
      <c r="R1139">
        <v>0</v>
      </c>
    </row>
    <row r="1140" spans="1:19">
      <c r="A1140">
        <v>5384</v>
      </c>
      <c r="B1140" t="s">
        <v>2191</v>
      </c>
      <c r="C1140">
        <v>11730</v>
      </c>
      <c r="D1140" t="s">
        <v>939</v>
      </c>
      <c r="E1140">
        <v>434</v>
      </c>
      <c r="F1140" t="s">
        <v>2192</v>
      </c>
      <c r="G1140" t="s">
        <v>2191</v>
      </c>
      <c r="H1140">
        <v>143</v>
      </c>
      <c r="I1140" t="s">
        <v>374</v>
      </c>
      <c r="J1140" t="s">
        <v>375</v>
      </c>
      <c r="K1140" s="59">
        <v>0</v>
      </c>
      <c r="L1140" s="59">
        <v>0</v>
      </c>
      <c r="M1140" s="59">
        <v>0</v>
      </c>
      <c r="N1140" s="59">
        <v>0</v>
      </c>
      <c r="O1140" s="59">
        <v>0</v>
      </c>
      <c r="P1140" s="59">
        <v>0</v>
      </c>
      <c r="Q1140">
        <v>0</v>
      </c>
      <c r="R1140">
        <v>0</v>
      </c>
    </row>
    <row r="1141" spans="1:19">
      <c r="A1141">
        <v>5399</v>
      </c>
      <c r="B1141" t="s">
        <v>1750</v>
      </c>
      <c r="C1141">
        <v>11730</v>
      </c>
      <c r="D1141" t="s">
        <v>939</v>
      </c>
      <c r="E1141">
        <v>418</v>
      </c>
      <c r="F1141" t="s">
        <v>1749</v>
      </c>
      <c r="G1141" t="s">
        <v>1750</v>
      </c>
      <c r="H1141">
        <v>143</v>
      </c>
      <c r="I1141" t="s">
        <v>374</v>
      </c>
      <c r="J1141" t="s">
        <v>375</v>
      </c>
      <c r="K1141" s="59">
        <v>0</v>
      </c>
      <c r="L1141" s="59">
        <v>0</v>
      </c>
      <c r="M1141" s="59">
        <v>0</v>
      </c>
      <c r="N1141" s="59">
        <v>0</v>
      </c>
      <c r="O1141" s="59">
        <v>0</v>
      </c>
      <c r="P1141" s="59">
        <v>0</v>
      </c>
      <c r="Q1141">
        <v>0</v>
      </c>
      <c r="R1141">
        <v>0</v>
      </c>
    </row>
    <row r="1142" spans="1:19">
      <c r="A1142">
        <v>6558</v>
      </c>
      <c r="B1142" t="s">
        <v>1750</v>
      </c>
      <c r="C1142">
        <v>17646</v>
      </c>
      <c r="D1142" t="s">
        <v>780</v>
      </c>
      <c r="E1142">
        <v>418</v>
      </c>
      <c r="F1142" t="s">
        <v>1749</v>
      </c>
      <c r="G1142" t="s">
        <v>1750</v>
      </c>
      <c r="H1142">
        <v>143</v>
      </c>
      <c r="I1142" t="s">
        <v>374</v>
      </c>
      <c r="J1142" t="s">
        <v>375</v>
      </c>
      <c r="K1142" s="59">
        <v>10000</v>
      </c>
      <c r="L1142" s="59">
        <v>10000</v>
      </c>
      <c r="M1142" s="59">
        <v>0</v>
      </c>
      <c r="N1142" s="59">
        <v>0</v>
      </c>
      <c r="O1142" s="59">
        <v>0</v>
      </c>
      <c r="P1142" s="59">
        <v>0</v>
      </c>
      <c r="Q1142">
        <v>0</v>
      </c>
      <c r="R1142">
        <v>0</v>
      </c>
    </row>
    <row r="1143" spans="1:19">
      <c r="A1143">
        <v>8127</v>
      </c>
      <c r="B1143" t="s">
        <v>2433</v>
      </c>
      <c r="C1143">
        <v>18154</v>
      </c>
      <c r="D1143" t="s">
        <v>763</v>
      </c>
      <c r="E1143">
        <v>346</v>
      </c>
      <c r="F1143" t="s">
        <v>1270</v>
      </c>
      <c r="G1143" t="s">
        <v>1271</v>
      </c>
      <c r="H1143">
        <v>143</v>
      </c>
      <c r="I1143" t="s">
        <v>374</v>
      </c>
      <c r="J1143" t="s">
        <v>375</v>
      </c>
      <c r="K1143" s="59">
        <v>14400</v>
      </c>
      <c r="L1143" s="59">
        <v>14400</v>
      </c>
      <c r="M1143" s="59">
        <v>14400</v>
      </c>
      <c r="N1143" s="59">
        <v>0</v>
      </c>
      <c r="O1143" s="59">
        <v>0</v>
      </c>
      <c r="P1143" s="59">
        <v>0</v>
      </c>
      <c r="Q1143">
        <v>0</v>
      </c>
      <c r="R1143">
        <v>0</v>
      </c>
    </row>
    <row r="1144" spans="1:19">
      <c r="A1144">
        <v>8714</v>
      </c>
      <c r="B1144" t="s">
        <v>2490</v>
      </c>
      <c r="C1144">
        <v>11736</v>
      </c>
      <c r="D1144" t="s">
        <v>770</v>
      </c>
      <c r="E1144">
        <v>418</v>
      </c>
      <c r="F1144" t="s">
        <v>1749</v>
      </c>
      <c r="G1144" t="s">
        <v>1750</v>
      </c>
      <c r="H1144">
        <v>143</v>
      </c>
      <c r="I1144" t="s">
        <v>374</v>
      </c>
      <c r="J1144" t="s">
        <v>375</v>
      </c>
      <c r="K1144" s="59">
        <v>18500</v>
      </c>
      <c r="L1144" s="59">
        <v>18500</v>
      </c>
      <c r="M1144" s="59">
        <v>18500</v>
      </c>
      <c r="N1144" s="59">
        <v>0</v>
      </c>
      <c r="O1144" s="59">
        <v>0</v>
      </c>
      <c r="P1144" s="59">
        <v>0</v>
      </c>
      <c r="Q1144">
        <v>0</v>
      </c>
      <c r="R1144">
        <v>0</v>
      </c>
    </row>
    <row r="1145" spans="1:19">
      <c r="A1145">
        <v>2041</v>
      </c>
      <c r="B1145" t="s">
        <v>1053</v>
      </c>
      <c r="C1145">
        <v>11131</v>
      </c>
      <c r="D1145" t="s">
        <v>234</v>
      </c>
      <c r="E1145">
        <v>316</v>
      </c>
      <c r="F1145" t="s">
        <v>1054</v>
      </c>
      <c r="G1145" t="s">
        <v>1055</v>
      </c>
      <c r="H1145">
        <v>144</v>
      </c>
      <c r="I1145" t="s">
        <v>266</v>
      </c>
      <c r="J1145" t="s">
        <v>267</v>
      </c>
      <c r="K1145" s="59">
        <v>53500</v>
      </c>
      <c r="L1145" s="59">
        <v>53500</v>
      </c>
      <c r="M1145" s="59">
        <v>0</v>
      </c>
      <c r="N1145" s="59">
        <v>0</v>
      </c>
      <c r="O1145" s="59">
        <v>0</v>
      </c>
      <c r="P1145" s="59">
        <v>0</v>
      </c>
      <c r="Q1145">
        <v>0</v>
      </c>
      <c r="R1145">
        <v>0</v>
      </c>
      <c r="S1145" t="s">
        <v>1056</v>
      </c>
    </row>
    <row r="1146" spans="1:19">
      <c r="A1146">
        <v>2042</v>
      </c>
      <c r="B1146" t="s">
        <v>1057</v>
      </c>
      <c r="C1146">
        <v>11131</v>
      </c>
      <c r="D1146" t="s">
        <v>234</v>
      </c>
      <c r="E1146">
        <v>316</v>
      </c>
      <c r="F1146" t="s">
        <v>1054</v>
      </c>
      <c r="G1146" t="s">
        <v>1055</v>
      </c>
      <c r="H1146">
        <v>144</v>
      </c>
      <c r="I1146" t="s">
        <v>266</v>
      </c>
      <c r="J1146" t="s">
        <v>267</v>
      </c>
      <c r="K1146" s="59">
        <v>18900</v>
      </c>
      <c r="L1146" s="59">
        <v>18900</v>
      </c>
      <c r="M1146" s="59">
        <v>0</v>
      </c>
      <c r="N1146" s="59">
        <v>0</v>
      </c>
      <c r="O1146" s="59">
        <v>0</v>
      </c>
      <c r="P1146" s="59">
        <v>0</v>
      </c>
      <c r="Q1146">
        <v>0</v>
      </c>
      <c r="R1146">
        <v>0</v>
      </c>
      <c r="S1146" t="s">
        <v>1058</v>
      </c>
    </row>
    <row r="1147" spans="1:19">
      <c r="A1147">
        <v>2044</v>
      </c>
      <c r="B1147" t="s">
        <v>1059</v>
      </c>
      <c r="C1147">
        <v>11131</v>
      </c>
      <c r="D1147" t="s">
        <v>234</v>
      </c>
      <c r="E1147">
        <v>316</v>
      </c>
      <c r="F1147" t="s">
        <v>1054</v>
      </c>
      <c r="G1147" t="s">
        <v>1055</v>
      </c>
      <c r="H1147">
        <v>144</v>
      </c>
      <c r="I1147" t="s">
        <v>266</v>
      </c>
      <c r="J1147" t="s">
        <v>267</v>
      </c>
      <c r="K1147" s="59">
        <v>182400</v>
      </c>
      <c r="L1147" s="59">
        <v>182400</v>
      </c>
      <c r="M1147" s="59">
        <v>0</v>
      </c>
      <c r="N1147" s="59">
        <v>0</v>
      </c>
      <c r="O1147" s="59">
        <v>0</v>
      </c>
      <c r="P1147" s="59">
        <v>0</v>
      </c>
      <c r="Q1147">
        <v>0</v>
      </c>
      <c r="R1147">
        <v>0</v>
      </c>
      <c r="S1147" t="s">
        <v>1060</v>
      </c>
    </row>
    <row r="1148" spans="1:19">
      <c r="A1148">
        <v>2060</v>
      </c>
      <c r="B1148" t="s">
        <v>1087</v>
      </c>
      <c r="C1148">
        <v>11131</v>
      </c>
      <c r="D1148" t="s">
        <v>234</v>
      </c>
      <c r="E1148">
        <v>316</v>
      </c>
      <c r="F1148" t="s">
        <v>1054</v>
      </c>
      <c r="G1148" t="s">
        <v>1055</v>
      </c>
      <c r="H1148">
        <v>144</v>
      </c>
      <c r="I1148" t="s">
        <v>266</v>
      </c>
      <c r="J1148" t="s">
        <v>267</v>
      </c>
      <c r="K1148" s="59">
        <v>41400</v>
      </c>
      <c r="L1148" s="59">
        <v>41400</v>
      </c>
      <c r="M1148" s="59">
        <v>0</v>
      </c>
      <c r="N1148" s="59">
        <v>0</v>
      </c>
      <c r="O1148" s="59">
        <v>0</v>
      </c>
      <c r="P1148" s="59">
        <v>0</v>
      </c>
      <c r="Q1148">
        <v>0</v>
      </c>
      <c r="R1148">
        <v>0</v>
      </c>
      <c r="S1148" t="s">
        <v>1088</v>
      </c>
    </row>
    <row r="1149" spans="1:19">
      <c r="A1149">
        <v>2098</v>
      </c>
      <c r="B1149" t="s">
        <v>1128</v>
      </c>
      <c r="C1149">
        <v>11132</v>
      </c>
      <c r="D1149" t="s">
        <v>233</v>
      </c>
      <c r="E1149">
        <v>316</v>
      </c>
      <c r="F1149" t="s">
        <v>1054</v>
      </c>
      <c r="G1149" t="s">
        <v>1055</v>
      </c>
      <c r="H1149">
        <v>144</v>
      </c>
      <c r="I1149" t="s">
        <v>266</v>
      </c>
      <c r="J1149" t="s">
        <v>267</v>
      </c>
      <c r="K1149" s="59">
        <v>72000</v>
      </c>
      <c r="L1149" s="59">
        <v>72000</v>
      </c>
      <c r="M1149" s="59">
        <v>0</v>
      </c>
      <c r="N1149" s="59">
        <v>0</v>
      </c>
      <c r="O1149" s="59">
        <v>0</v>
      </c>
      <c r="P1149" s="59">
        <v>0</v>
      </c>
      <c r="Q1149">
        <v>0</v>
      </c>
      <c r="R1149">
        <v>0</v>
      </c>
      <c r="S1149" t="s">
        <v>1129</v>
      </c>
    </row>
    <row r="1150" spans="1:19">
      <c r="A1150">
        <v>2311</v>
      </c>
      <c r="B1150" t="s">
        <v>1345</v>
      </c>
      <c r="C1150">
        <v>8761</v>
      </c>
      <c r="D1150" t="s">
        <v>399</v>
      </c>
      <c r="E1150">
        <v>465</v>
      </c>
      <c r="F1150" t="s">
        <v>1830</v>
      </c>
      <c r="G1150" t="s">
        <v>1831</v>
      </c>
      <c r="H1150">
        <v>144</v>
      </c>
      <c r="I1150" t="s">
        <v>266</v>
      </c>
      <c r="J1150" t="s">
        <v>267</v>
      </c>
      <c r="K1150" s="59">
        <v>13050</v>
      </c>
      <c r="L1150" s="59">
        <v>13050</v>
      </c>
      <c r="M1150" s="59">
        <v>0</v>
      </c>
      <c r="N1150" s="59">
        <v>0</v>
      </c>
      <c r="O1150" s="59">
        <v>0</v>
      </c>
      <c r="P1150" s="59">
        <v>0</v>
      </c>
      <c r="Q1150">
        <v>0</v>
      </c>
      <c r="R1150">
        <v>0</v>
      </c>
      <c r="S1150" t="s">
        <v>1346</v>
      </c>
    </row>
    <row r="1151" spans="1:19">
      <c r="A1151">
        <v>2413</v>
      </c>
      <c r="B1151" t="s">
        <v>1375</v>
      </c>
      <c r="C1151">
        <v>10478</v>
      </c>
      <c r="D1151" t="s">
        <v>700</v>
      </c>
      <c r="E1151">
        <v>411</v>
      </c>
      <c r="F1151" t="s">
        <v>1299</v>
      </c>
      <c r="G1151" t="s">
        <v>1300</v>
      </c>
      <c r="H1151">
        <v>144</v>
      </c>
      <c r="I1151" t="s">
        <v>266</v>
      </c>
      <c r="J1151" t="s">
        <v>267</v>
      </c>
      <c r="K1151" s="59">
        <v>3590</v>
      </c>
      <c r="L1151" s="59">
        <v>3590</v>
      </c>
      <c r="M1151" s="59">
        <v>0</v>
      </c>
      <c r="N1151" s="59">
        <v>0</v>
      </c>
      <c r="O1151" s="59">
        <v>0</v>
      </c>
      <c r="P1151" s="59">
        <v>0</v>
      </c>
      <c r="Q1151">
        <v>0</v>
      </c>
      <c r="R1151">
        <v>0</v>
      </c>
      <c r="S1151" t="s">
        <v>1376</v>
      </c>
    </row>
    <row r="1152" spans="1:19">
      <c r="A1152">
        <v>2480</v>
      </c>
      <c r="B1152" t="s">
        <v>1446</v>
      </c>
      <c r="C1152">
        <v>8761</v>
      </c>
      <c r="D1152" t="s">
        <v>399</v>
      </c>
      <c r="E1152">
        <v>316</v>
      </c>
      <c r="F1152" t="s">
        <v>1054</v>
      </c>
      <c r="G1152" t="s">
        <v>1055</v>
      </c>
      <c r="H1152">
        <v>144</v>
      </c>
      <c r="I1152" t="s">
        <v>266</v>
      </c>
      <c r="J1152" t="s">
        <v>267</v>
      </c>
      <c r="K1152" s="59">
        <v>9607.0499999999993</v>
      </c>
      <c r="L1152" s="59">
        <v>9607.0499999999993</v>
      </c>
      <c r="M1152" s="59">
        <v>0</v>
      </c>
      <c r="N1152" s="59">
        <v>0</v>
      </c>
      <c r="O1152" s="59">
        <v>0</v>
      </c>
      <c r="P1152" s="59">
        <v>0</v>
      </c>
      <c r="Q1152">
        <v>0</v>
      </c>
      <c r="R1152">
        <v>0</v>
      </c>
      <c r="S1152" t="s">
        <v>1447</v>
      </c>
    </row>
    <row r="1153" spans="1:19">
      <c r="A1153">
        <v>2483</v>
      </c>
      <c r="B1153" t="s">
        <v>1448</v>
      </c>
      <c r="C1153">
        <v>8761</v>
      </c>
      <c r="D1153" t="s">
        <v>399</v>
      </c>
      <c r="E1153">
        <v>316</v>
      </c>
      <c r="F1153" t="s">
        <v>1054</v>
      </c>
      <c r="G1153" t="s">
        <v>1055</v>
      </c>
      <c r="H1153">
        <v>144</v>
      </c>
      <c r="I1153" t="s">
        <v>266</v>
      </c>
      <c r="J1153" t="s">
        <v>267</v>
      </c>
      <c r="K1153" s="59">
        <v>14400</v>
      </c>
      <c r="L1153" s="59">
        <v>14400</v>
      </c>
      <c r="M1153" s="59">
        <v>0</v>
      </c>
      <c r="N1153" s="59">
        <v>0</v>
      </c>
      <c r="O1153" s="59">
        <v>0</v>
      </c>
      <c r="P1153" s="59">
        <v>0</v>
      </c>
      <c r="Q1153">
        <v>0</v>
      </c>
      <c r="R1153">
        <v>0</v>
      </c>
      <c r="S1153" t="s">
        <v>1449</v>
      </c>
    </row>
    <row r="1154" spans="1:19">
      <c r="A1154">
        <v>2510</v>
      </c>
      <c r="B1154" t="s">
        <v>1476</v>
      </c>
      <c r="C1154">
        <v>8761</v>
      </c>
      <c r="D1154" t="s">
        <v>399</v>
      </c>
      <c r="E1154">
        <v>316</v>
      </c>
      <c r="F1154" t="s">
        <v>1054</v>
      </c>
      <c r="G1154" t="s">
        <v>1055</v>
      </c>
      <c r="H1154">
        <v>144</v>
      </c>
      <c r="I1154" t="s">
        <v>266</v>
      </c>
      <c r="J1154" t="s">
        <v>267</v>
      </c>
      <c r="K1154" s="59">
        <v>92500</v>
      </c>
      <c r="L1154" s="59">
        <v>92500</v>
      </c>
      <c r="M1154" s="59">
        <v>0</v>
      </c>
      <c r="N1154" s="59">
        <v>0</v>
      </c>
      <c r="O1154" s="59">
        <v>0</v>
      </c>
      <c r="P1154" s="59">
        <v>0</v>
      </c>
      <c r="Q1154">
        <v>0</v>
      </c>
      <c r="R1154">
        <v>0</v>
      </c>
      <c r="S1154" t="s">
        <v>1477</v>
      </c>
    </row>
    <row r="1155" spans="1:19">
      <c r="A1155">
        <v>2744</v>
      </c>
      <c r="B1155" t="s">
        <v>1669</v>
      </c>
      <c r="C1155">
        <v>11131</v>
      </c>
      <c r="D1155" t="s">
        <v>234</v>
      </c>
      <c r="E1155">
        <v>316</v>
      </c>
      <c r="F1155" t="s">
        <v>1054</v>
      </c>
      <c r="G1155" t="s">
        <v>1055</v>
      </c>
      <c r="H1155">
        <v>144</v>
      </c>
      <c r="I1155" t="s">
        <v>266</v>
      </c>
      <c r="J1155" t="s">
        <v>267</v>
      </c>
      <c r="K1155" s="59">
        <v>84000</v>
      </c>
      <c r="L1155" s="59">
        <v>84000</v>
      </c>
      <c r="M1155" s="59">
        <v>0</v>
      </c>
      <c r="N1155" s="59">
        <v>0</v>
      </c>
      <c r="O1155" s="59">
        <v>0</v>
      </c>
      <c r="P1155" s="59">
        <v>0</v>
      </c>
      <c r="Q1155">
        <v>0</v>
      </c>
      <c r="R1155">
        <v>0</v>
      </c>
      <c r="S1155" t="s">
        <v>1670</v>
      </c>
    </row>
    <row r="1156" spans="1:19">
      <c r="A1156">
        <v>2750</v>
      </c>
      <c r="B1156" t="s">
        <v>1674</v>
      </c>
      <c r="C1156">
        <v>11131</v>
      </c>
      <c r="D1156" t="s">
        <v>234</v>
      </c>
      <c r="E1156">
        <v>316</v>
      </c>
      <c r="F1156" t="s">
        <v>1054</v>
      </c>
      <c r="G1156" t="s">
        <v>1055</v>
      </c>
      <c r="H1156">
        <v>144</v>
      </c>
      <c r="I1156" t="s">
        <v>266</v>
      </c>
      <c r="J1156" t="s">
        <v>267</v>
      </c>
      <c r="K1156" s="59">
        <v>31500</v>
      </c>
      <c r="L1156" s="59">
        <v>31500</v>
      </c>
      <c r="M1156" s="59">
        <v>0</v>
      </c>
      <c r="N1156" s="59">
        <v>0</v>
      </c>
      <c r="O1156" s="59">
        <v>0</v>
      </c>
      <c r="P1156" s="59">
        <v>0</v>
      </c>
      <c r="Q1156">
        <v>0</v>
      </c>
      <c r="R1156">
        <v>0</v>
      </c>
      <c r="S1156" t="s">
        <v>1675</v>
      </c>
    </row>
    <row r="1157" spans="1:19">
      <c r="A1157">
        <v>3505</v>
      </c>
      <c r="B1157" t="s">
        <v>1828</v>
      </c>
      <c r="C1157">
        <v>16034</v>
      </c>
      <c r="D1157" t="s">
        <v>934</v>
      </c>
      <c r="E1157">
        <v>316</v>
      </c>
      <c r="F1157" t="s">
        <v>1054</v>
      </c>
      <c r="G1157" t="s">
        <v>1055</v>
      </c>
      <c r="H1157">
        <v>144</v>
      </c>
      <c r="I1157" t="s">
        <v>266</v>
      </c>
      <c r="J1157" t="s">
        <v>267</v>
      </c>
      <c r="K1157" s="59">
        <v>0</v>
      </c>
      <c r="L1157" s="59">
        <v>0</v>
      </c>
      <c r="M1157" s="59">
        <v>0</v>
      </c>
      <c r="N1157" s="59">
        <v>0</v>
      </c>
      <c r="O1157" s="59">
        <v>0</v>
      </c>
      <c r="P1157" s="59">
        <v>0</v>
      </c>
      <c r="Q1157">
        <v>0</v>
      </c>
      <c r="R1157">
        <v>0</v>
      </c>
    </row>
    <row r="1158" spans="1:19">
      <c r="A1158">
        <v>3506</v>
      </c>
      <c r="B1158" t="s">
        <v>1829</v>
      </c>
      <c r="C1158">
        <v>16034</v>
      </c>
      <c r="D1158" t="s">
        <v>934</v>
      </c>
      <c r="E1158">
        <v>465</v>
      </c>
      <c r="F1158" t="s">
        <v>1830</v>
      </c>
      <c r="G1158" t="s">
        <v>1831</v>
      </c>
      <c r="H1158">
        <v>144</v>
      </c>
      <c r="I1158" t="s">
        <v>266</v>
      </c>
      <c r="J1158" t="s">
        <v>267</v>
      </c>
      <c r="K1158" s="59">
        <v>130000</v>
      </c>
      <c r="L1158" s="59">
        <v>130000</v>
      </c>
      <c r="M1158" s="59">
        <v>0</v>
      </c>
      <c r="N1158" s="59">
        <v>0</v>
      </c>
      <c r="O1158" s="59">
        <v>0</v>
      </c>
      <c r="P1158" s="59">
        <v>0</v>
      </c>
      <c r="Q1158">
        <v>0</v>
      </c>
      <c r="R1158">
        <v>0</v>
      </c>
    </row>
    <row r="1159" spans="1:19">
      <c r="A1159">
        <v>3797</v>
      </c>
      <c r="B1159" t="s">
        <v>1932</v>
      </c>
      <c r="C1159">
        <v>5371</v>
      </c>
      <c r="D1159" t="s">
        <v>849</v>
      </c>
      <c r="E1159">
        <v>465</v>
      </c>
      <c r="F1159" t="s">
        <v>1830</v>
      </c>
      <c r="G1159" t="s">
        <v>1831</v>
      </c>
      <c r="H1159">
        <v>144</v>
      </c>
      <c r="I1159" t="s">
        <v>266</v>
      </c>
      <c r="J1159" t="s">
        <v>267</v>
      </c>
      <c r="K1159" s="59">
        <v>15000</v>
      </c>
      <c r="L1159" s="59">
        <v>15000</v>
      </c>
      <c r="M1159" s="59">
        <v>0</v>
      </c>
      <c r="N1159" s="59">
        <v>0</v>
      </c>
      <c r="O1159" s="59">
        <v>0</v>
      </c>
      <c r="P1159" s="59">
        <v>0</v>
      </c>
      <c r="Q1159">
        <v>0</v>
      </c>
      <c r="R1159">
        <v>0</v>
      </c>
      <c r="S1159" t="s">
        <v>1933</v>
      </c>
    </row>
    <row r="1160" spans="1:19">
      <c r="A1160">
        <v>4541</v>
      </c>
      <c r="B1160" t="s">
        <v>2110</v>
      </c>
      <c r="C1160">
        <v>15984</v>
      </c>
      <c r="D1160" t="s">
        <v>859</v>
      </c>
      <c r="E1160">
        <v>316</v>
      </c>
      <c r="F1160" t="s">
        <v>1054</v>
      </c>
      <c r="G1160" t="s">
        <v>1055</v>
      </c>
      <c r="H1160">
        <v>144</v>
      </c>
      <c r="I1160" t="s">
        <v>266</v>
      </c>
      <c r="J1160" t="s">
        <v>267</v>
      </c>
      <c r="K1160" s="59">
        <v>0</v>
      </c>
      <c r="L1160" s="59">
        <v>0</v>
      </c>
      <c r="M1160" s="59">
        <v>0</v>
      </c>
      <c r="N1160" s="59">
        <v>0</v>
      </c>
      <c r="O1160" s="59">
        <v>0</v>
      </c>
      <c r="P1160" s="59">
        <v>0</v>
      </c>
      <c r="Q1160">
        <v>0</v>
      </c>
      <c r="R1160">
        <v>0</v>
      </c>
    </row>
    <row r="1161" spans="1:19">
      <c r="A1161">
        <v>5360</v>
      </c>
      <c r="B1161" t="s">
        <v>1055</v>
      </c>
      <c r="C1161">
        <v>288</v>
      </c>
      <c r="D1161" t="s">
        <v>883</v>
      </c>
      <c r="E1161">
        <v>316</v>
      </c>
      <c r="F1161" t="s">
        <v>1054</v>
      </c>
      <c r="G1161" t="s">
        <v>1055</v>
      </c>
      <c r="H1161">
        <v>144</v>
      </c>
      <c r="I1161" t="s">
        <v>266</v>
      </c>
      <c r="J1161" t="s">
        <v>267</v>
      </c>
      <c r="K1161" s="59">
        <v>2000</v>
      </c>
      <c r="L1161" s="59">
        <v>2000</v>
      </c>
      <c r="M1161" s="59">
        <v>0</v>
      </c>
      <c r="N1161" s="59">
        <v>0</v>
      </c>
      <c r="O1161" s="59">
        <v>0</v>
      </c>
      <c r="P1161" s="59">
        <v>0</v>
      </c>
      <c r="Q1161">
        <v>0</v>
      </c>
      <c r="R1161">
        <v>0</v>
      </c>
    </row>
    <row r="1162" spans="1:19">
      <c r="A1162">
        <v>6630</v>
      </c>
      <c r="B1162" t="s">
        <v>1212</v>
      </c>
      <c r="C1162">
        <v>17893</v>
      </c>
      <c r="D1162" t="s">
        <v>789</v>
      </c>
      <c r="E1162">
        <v>108</v>
      </c>
      <c r="F1162" t="s">
        <v>1213</v>
      </c>
      <c r="G1162" t="s">
        <v>1212</v>
      </c>
      <c r="H1162">
        <v>144</v>
      </c>
      <c r="I1162" t="s">
        <v>266</v>
      </c>
      <c r="J1162" t="s">
        <v>267</v>
      </c>
      <c r="K1162" s="59">
        <v>0</v>
      </c>
      <c r="L1162" s="59">
        <v>700</v>
      </c>
      <c r="M1162" s="59">
        <v>0</v>
      </c>
      <c r="N1162" s="59">
        <v>0</v>
      </c>
      <c r="O1162" s="59">
        <v>0</v>
      </c>
      <c r="P1162" s="59">
        <v>0</v>
      </c>
      <c r="Q1162">
        <v>0</v>
      </c>
      <c r="R1162">
        <v>0</v>
      </c>
    </row>
    <row r="1163" spans="1:19">
      <c r="A1163">
        <v>7339</v>
      </c>
      <c r="B1163" t="s">
        <v>2371</v>
      </c>
      <c r="C1163">
        <v>332</v>
      </c>
      <c r="D1163" t="s">
        <v>220</v>
      </c>
      <c r="E1163">
        <v>320</v>
      </c>
      <c r="F1163" t="s">
        <v>1673</v>
      </c>
      <c r="G1163" t="s">
        <v>1672</v>
      </c>
      <c r="H1163">
        <v>144</v>
      </c>
      <c r="I1163" t="s">
        <v>266</v>
      </c>
      <c r="J1163" t="s">
        <v>267</v>
      </c>
      <c r="K1163" s="59">
        <v>0</v>
      </c>
      <c r="L1163" s="59">
        <v>12500</v>
      </c>
      <c r="M1163" s="59">
        <v>0</v>
      </c>
      <c r="N1163" s="59">
        <v>0</v>
      </c>
      <c r="O1163" s="59">
        <v>0</v>
      </c>
      <c r="P1163" s="59">
        <v>0</v>
      </c>
      <c r="Q1163">
        <v>0</v>
      </c>
      <c r="R1163">
        <v>0</v>
      </c>
    </row>
    <row r="1164" spans="1:19">
      <c r="A1164">
        <v>7579</v>
      </c>
      <c r="B1164" t="s">
        <v>2383</v>
      </c>
      <c r="C1164">
        <v>8761</v>
      </c>
      <c r="D1164" t="s">
        <v>399</v>
      </c>
      <c r="E1164">
        <v>316</v>
      </c>
      <c r="F1164" t="s">
        <v>1054</v>
      </c>
      <c r="G1164" t="s">
        <v>1055</v>
      </c>
      <c r="H1164">
        <v>144</v>
      </c>
      <c r="I1164" t="s">
        <v>266</v>
      </c>
      <c r="J1164" t="s">
        <v>267</v>
      </c>
      <c r="K1164" s="59">
        <v>11359.14</v>
      </c>
      <c r="L1164" s="59">
        <v>11359.14</v>
      </c>
      <c r="M1164" s="59">
        <v>0</v>
      </c>
      <c r="N1164" s="59">
        <v>0</v>
      </c>
      <c r="O1164" s="59">
        <v>0</v>
      </c>
      <c r="P1164" s="59">
        <v>0</v>
      </c>
      <c r="Q1164">
        <v>0</v>
      </c>
      <c r="R1164">
        <v>0</v>
      </c>
      <c r="S1164" t="s">
        <v>1338</v>
      </c>
    </row>
    <row r="1165" spans="1:19">
      <c r="A1165">
        <v>7582</v>
      </c>
      <c r="B1165" t="s">
        <v>2385</v>
      </c>
      <c r="C1165">
        <v>8761</v>
      </c>
      <c r="D1165" t="s">
        <v>399</v>
      </c>
      <c r="E1165">
        <v>316</v>
      </c>
      <c r="F1165" t="s">
        <v>1054</v>
      </c>
      <c r="G1165" t="s">
        <v>1055</v>
      </c>
      <c r="H1165">
        <v>144</v>
      </c>
      <c r="I1165" t="s">
        <v>266</v>
      </c>
      <c r="J1165" t="s">
        <v>267</v>
      </c>
      <c r="K1165" s="59">
        <v>32759.57</v>
      </c>
      <c r="L1165" s="59">
        <v>32759.57</v>
      </c>
      <c r="M1165" s="59">
        <v>0</v>
      </c>
      <c r="N1165" s="59">
        <v>0</v>
      </c>
      <c r="O1165" s="59">
        <v>0</v>
      </c>
      <c r="P1165" s="59">
        <v>0</v>
      </c>
      <c r="Q1165">
        <v>0</v>
      </c>
      <c r="R1165">
        <v>0</v>
      </c>
      <c r="S1165" t="s">
        <v>1129</v>
      </c>
    </row>
    <row r="1166" spans="1:19">
      <c r="A1166">
        <v>7584</v>
      </c>
      <c r="B1166" t="s">
        <v>2388</v>
      </c>
      <c r="C1166">
        <v>8761</v>
      </c>
      <c r="D1166" t="s">
        <v>399</v>
      </c>
      <c r="E1166">
        <v>316</v>
      </c>
      <c r="F1166" t="s">
        <v>1054</v>
      </c>
      <c r="G1166" t="s">
        <v>1055</v>
      </c>
      <c r="H1166">
        <v>144</v>
      </c>
      <c r="I1166" t="s">
        <v>266</v>
      </c>
      <c r="J1166" t="s">
        <v>267</v>
      </c>
      <c r="K1166" s="59">
        <v>15149.13</v>
      </c>
      <c r="L1166" s="59">
        <v>15149.13</v>
      </c>
      <c r="M1166" s="59">
        <v>0</v>
      </c>
      <c r="N1166" s="59">
        <v>0</v>
      </c>
      <c r="O1166" s="59">
        <v>0</v>
      </c>
      <c r="P1166" s="59">
        <v>0</v>
      </c>
      <c r="Q1166">
        <v>0</v>
      </c>
      <c r="R1166">
        <v>0</v>
      </c>
      <c r="S1166" t="s">
        <v>1062</v>
      </c>
    </row>
    <row r="1167" spans="1:19">
      <c r="A1167">
        <v>7586</v>
      </c>
      <c r="B1167" t="s">
        <v>2390</v>
      </c>
      <c r="C1167">
        <v>8761</v>
      </c>
      <c r="D1167" t="s">
        <v>399</v>
      </c>
      <c r="E1167">
        <v>316</v>
      </c>
      <c r="F1167" t="s">
        <v>1054</v>
      </c>
      <c r="G1167" t="s">
        <v>1055</v>
      </c>
      <c r="H1167">
        <v>144</v>
      </c>
      <c r="I1167" t="s">
        <v>266</v>
      </c>
      <c r="J1167" t="s">
        <v>267</v>
      </c>
      <c r="K1167" s="59">
        <v>17430.73</v>
      </c>
      <c r="L1167" s="59">
        <v>17430.73</v>
      </c>
      <c r="M1167" s="59">
        <v>0</v>
      </c>
      <c r="N1167" s="59">
        <v>0</v>
      </c>
      <c r="O1167" s="59">
        <v>0</v>
      </c>
      <c r="P1167" s="59">
        <v>0</v>
      </c>
      <c r="Q1167">
        <v>0</v>
      </c>
      <c r="R1167">
        <v>0</v>
      </c>
      <c r="S1167" t="s">
        <v>1106</v>
      </c>
    </row>
    <row r="1168" spans="1:19">
      <c r="A1168">
        <v>7935</v>
      </c>
      <c r="B1168" t="s">
        <v>2427</v>
      </c>
      <c r="C1168">
        <v>46</v>
      </c>
      <c r="D1168" t="s">
        <v>832</v>
      </c>
      <c r="E1168">
        <v>453</v>
      </c>
      <c r="F1168" t="s">
        <v>2428</v>
      </c>
      <c r="G1168" t="s">
        <v>2429</v>
      </c>
      <c r="H1168">
        <v>144</v>
      </c>
      <c r="I1168" t="s">
        <v>266</v>
      </c>
      <c r="J1168" t="s">
        <v>267</v>
      </c>
      <c r="K1168" s="59">
        <v>1700</v>
      </c>
      <c r="L1168" s="59">
        <v>1700</v>
      </c>
      <c r="M1168" s="59">
        <v>0</v>
      </c>
      <c r="N1168" s="59">
        <v>0</v>
      </c>
      <c r="O1168" s="59">
        <v>0</v>
      </c>
      <c r="P1168" s="59">
        <v>0</v>
      </c>
      <c r="Q1168">
        <v>0</v>
      </c>
      <c r="R1168">
        <v>0</v>
      </c>
    </row>
    <row r="1169" spans="1:19">
      <c r="A1169">
        <v>8905</v>
      </c>
      <c r="B1169" t="s">
        <v>2512</v>
      </c>
      <c r="C1169">
        <v>16604</v>
      </c>
      <c r="D1169" t="s">
        <v>952</v>
      </c>
      <c r="E1169">
        <v>465</v>
      </c>
      <c r="F1169" t="s">
        <v>1830</v>
      </c>
      <c r="G1169" t="s">
        <v>1831</v>
      </c>
      <c r="H1169">
        <v>144</v>
      </c>
      <c r="I1169" t="s">
        <v>266</v>
      </c>
      <c r="J1169" t="s">
        <v>267</v>
      </c>
      <c r="K1169" s="59">
        <v>0</v>
      </c>
      <c r="L1169" s="59">
        <v>2000</v>
      </c>
      <c r="M1169" s="59">
        <v>0</v>
      </c>
      <c r="N1169" s="59">
        <v>0</v>
      </c>
      <c r="O1169" s="59">
        <v>0</v>
      </c>
      <c r="P1169" s="59">
        <v>0</v>
      </c>
      <c r="Q1169">
        <v>0</v>
      </c>
      <c r="R1169">
        <v>0</v>
      </c>
    </row>
    <row r="1170" spans="1:19">
      <c r="A1170">
        <v>2287</v>
      </c>
      <c r="B1170" t="s">
        <v>1340</v>
      </c>
      <c r="C1170">
        <v>9600</v>
      </c>
      <c r="D1170" t="s">
        <v>703</v>
      </c>
      <c r="E1170">
        <v>205</v>
      </c>
      <c r="F1170" t="s">
        <v>1341</v>
      </c>
      <c r="G1170" t="s">
        <v>1342</v>
      </c>
      <c r="H1170">
        <v>145</v>
      </c>
      <c r="I1170" t="s">
        <v>346</v>
      </c>
      <c r="J1170" t="s">
        <v>347</v>
      </c>
      <c r="K1170" s="59">
        <v>16620</v>
      </c>
      <c r="L1170" s="59">
        <v>16620</v>
      </c>
      <c r="M1170" s="59">
        <v>0</v>
      </c>
      <c r="N1170" s="59">
        <v>0</v>
      </c>
      <c r="O1170" s="59">
        <v>0</v>
      </c>
      <c r="P1170" s="59">
        <v>0</v>
      </c>
      <c r="Q1170">
        <v>0</v>
      </c>
      <c r="R1170">
        <v>0</v>
      </c>
    </row>
    <row r="1171" spans="1:19">
      <c r="A1171">
        <v>2365</v>
      </c>
      <c r="B1171" t="s">
        <v>1356</v>
      </c>
      <c r="C1171">
        <v>8761</v>
      </c>
      <c r="D1171" t="s">
        <v>399</v>
      </c>
      <c r="E1171">
        <v>355</v>
      </c>
      <c r="F1171" t="s">
        <v>1357</v>
      </c>
      <c r="G1171" t="s">
        <v>1358</v>
      </c>
      <c r="H1171">
        <v>145</v>
      </c>
      <c r="I1171" t="s">
        <v>346</v>
      </c>
      <c r="J1171" t="s">
        <v>347</v>
      </c>
      <c r="K1171" s="59">
        <v>10312.92</v>
      </c>
      <c r="L1171" s="59">
        <v>10312.92</v>
      </c>
      <c r="M1171" s="59">
        <v>0</v>
      </c>
      <c r="N1171" s="59">
        <v>0</v>
      </c>
      <c r="O1171" s="59">
        <v>0</v>
      </c>
      <c r="P1171" s="59">
        <v>0</v>
      </c>
      <c r="Q1171">
        <v>0</v>
      </c>
      <c r="R1171">
        <v>0</v>
      </c>
      <c r="S1171" t="s">
        <v>1359</v>
      </c>
    </row>
    <row r="1172" spans="1:19">
      <c r="A1172">
        <v>2401</v>
      </c>
      <c r="B1172" t="s">
        <v>1368</v>
      </c>
      <c r="C1172">
        <v>10478</v>
      </c>
      <c r="D1172" t="s">
        <v>700</v>
      </c>
      <c r="E1172">
        <v>205</v>
      </c>
      <c r="F1172" t="s">
        <v>1341</v>
      </c>
      <c r="G1172" t="s">
        <v>1342</v>
      </c>
      <c r="H1172">
        <v>145</v>
      </c>
      <c r="I1172" t="s">
        <v>346</v>
      </c>
      <c r="J1172" t="s">
        <v>347</v>
      </c>
      <c r="K1172" s="59">
        <v>1800</v>
      </c>
      <c r="L1172" s="59">
        <v>1800</v>
      </c>
      <c r="M1172" s="59">
        <v>0</v>
      </c>
      <c r="N1172" s="59">
        <v>0</v>
      </c>
      <c r="O1172" s="59">
        <v>0</v>
      </c>
      <c r="P1172" s="59">
        <v>0</v>
      </c>
      <c r="Q1172">
        <v>0</v>
      </c>
      <c r="R1172">
        <v>0</v>
      </c>
      <c r="S1172" t="s">
        <v>1369</v>
      </c>
    </row>
    <row r="1173" spans="1:19">
      <c r="A1173">
        <v>2444</v>
      </c>
      <c r="B1173" t="s">
        <v>1399</v>
      </c>
      <c r="C1173">
        <v>10478</v>
      </c>
      <c r="D1173" t="s">
        <v>700</v>
      </c>
      <c r="E1173">
        <v>355</v>
      </c>
      <c r="F1173" t="s">
        <v>1357</v>
      </c>
      <c r="G1173" t="s">
        <v>1358</v>
      </c>
      <c r="H1173">
        <v>145</v>
      </c>
      <c r="I1173" t="s">
        <v>346</v>
      </c>
      <c r="J1173" t="s">
        <v>347</v>
      </c>
      <c r="K1173" s="59">
        <v>2000</v>
      </c>
      <c r="L1173" s="59">
        <v>2000</v>
      </c>
      <c r="M1173" s="59">
        <v>0</v>
      </c>
      <c r="N1173" s="59">
        <v>0</v>
      </c>
      <c r="O1173" s="59">
        <v>0</v>
      </c>
      <c r="P1173" s="59">
        <v>0</v>
      </c>
      <c r="Q1173">
        <v>0</v>
      </c>
      <c r="R1173">
        <v>0</v>
      </c>
      <c r="S1173" t="s">
        <v>1400</v>
      </c>
    </row>
    <row r="1174" spans="1:19">
      <c r="A1174">
        <v>2460</v>
      </c>
      <c r="B1174" t="s">
        <v>1422</v>
      </c>
      <c r="C1174">
        <v>8761</v>
      </c>
      <c r="D1174" t="s">
        <v>399</v>
      </c>
      <c r="E1174">
        <v>443</v>
      </c>
      <c r="F1174" t="s">
        <v>2216</v>
      </c>
      <c r="G1174" t="s">
        <v>2215</v>
      </c>
      <c r="H1174">
        <v>145</v>
      </c>
      <c r="I1174" t="s">
        <v>346</v>
      </c>
      <c r="J1174" t="s">
        <v>347</v>
      </c>
      <c r="K1174" s="59">
        <v>5700</v>
      </c>
      <c r="L1174" s="59">
        <v>5700</v>
      </c>
      <c r="M1174" s="59">
        <v>0</v>
      </c>
      <c r="N1174" s="59">
        <v>0</v>
      </c>
      <c r="O1174" s="59">
        <v>0</v>
      </c>
      <c r="P1174" s="59">
        <v>0</v>
      </c>
      <c r="Q1174">
        <v>0</v>
      </c>
      <c r="R1174">
        <v>0</v>
      </c>
      <c r="S1174" t="s">
        <v>1423</v>
      </c>
    </row>
    <row r="1175" spans="1:19">
      <c r="A1175">
        <v>2461</v>
      </c>
      <c r="B1175" t="s">
        <v>1424</v>
      </c>
      <c r="C1175">
        <v>8761</v>
      </c>
      <c r="D1175" t="s">
        <v>399</v>
      </c>
      <c r="E1175">
        <v>443</v>
      </c>
      <c r="F1175" t="s">
        <v>2216</v>
      </c>
      <c r="G1175" t="s">
        <v>2215</v>
      </c>
      <c r="H1175">
        <v>145</v>
      </c>
      <c r="I1175" t="s">
        <v>346</v>
      </c>
      <c r="J1175" t="s">
        <v>347</v>
      </c>
      <c r="K1175" s="59">
        <v>6900</v>
      </c>
      <c r="L1175" s="59">
        <v>6900</v>
      </c>
      <c r="M1175" s="59">
        <v>0</v>
      </c>
      <c r="N1175" s="59">
        <v>0</v>
      </c>
      <c r="O1175" s="59">
        <v>0</v>
      </c>
      <c r="P1175" s="59">
        <v>0</v>
      </c>
      <c r="Q1175">
        <v>0</v>
      </c>
      <c r="R1175">
        <v>0</v>
      </c>
      <c r="S1175" t="s">
        <v>1425</v>
      </c>
    </row>
    <row r="1176" spans="1:19">
      <c r="A1176">
        <v>2479</v>
      </c>
      <c r="B1176" t="s">
        <v>1444</v>
      </c>
      <c r="C1176">
        <v>8761</v>
      </c>
      <c r="D1176" t="s">
        <v>399</v>
      </c>
      <c r="E1176">
        <v>334</v>
      </c>
      <c r="F1176" t="s">
        <v>1402</v>
      </c>
      <c r="G1176" t="s">
        <v>1403</v>
      </c>
      <c r="H1176">
        <v>145</v>
      </c>
      <c r="I1176" t="s">
        <v>346</v>
      </c>
      <c r="J1176" t="s">
        <v>347</v>
      </c>
      <c r="K1176" s="59">
        <v>16880</v>
      </c>
      <c r="L1176" s="59">
        <v>16880</v>
      </c>
      <c r="M1176" s="59">
        <v>0</v>
      </c>
      <c r="N1176" s="59">
        <v>0</v>
      </c>
      <c r="O1176" s="59">
        <v>0</v>
      </c>
      <c r="P1176" s="59">
        <v>0</v>
      </c>
      <c r="Q1176">
        <v>0</v>
      </c>
      <c r="R1176">
        <v>0</v>
      </c>
      <c r="S1176" t="s">
        <v>1445</v>
      </c>
    </row>
    <row r="1177" spans="1:19">
      <c r="A1177">
        <v>2488</v>
      </c>
      <c r="B1177" t="s">
        <v>1456</v>
      </c>
      <c r="C1177">
        <v>8761</v>
      </c>
      <c r="D1177" t="s">
        <v>399</v>
      </c>
      <c r="E1177">
        <v>443</v>
      </c>
      <c r="F1177" t="s">
        <v>2216</v>
      </c>
      <c r="G1177" t="s">
        <v>2215</v>
      </c>
      <c r="H1177">
        <v>145</v>
      </c>
      <c r="I1177" t="s">
        <v>346</v>
      </c>
      <c r="J1177" t="s">
        <v>347</v>
      </c>
      <c r="K1177" s="59">
        <v>8000</v>
      </c>
      <c r="L1177" s="59">
        <v>8000</v>
      </c>
      <c r="M1177" s="59">
        <v>0</v>
      </c>
      <c r="N1177" s="59">
        <v>0</v>
      </c>
      <c r="O1177" s="59">
        <v>0</v>
      </c>
      <c r="P1177" s="59">
        <v>0</v>
      </c>
      <c r="Q1177">
        <v>0</v>
      </c>
      <c r="R1177">
        <v>0</v>
      </c>
      <c r="S1177" t="s">
        <v>1457</v>
      </c>
    </row>
    <row r="1178" spans="1:19">
      <c r="A1178">
        <v>2499</v>
      </c>
      <c r="B1178" t="s">
        <v>1471</v>
      </c>
      <c r="C1178">
        <v>8761</v>
      </c>
      <c r="D1178" t="s">
        <v>399</v>
      </c>
      <c r="E1178">
        <v>355</v>
      </c>
      <c r="F1178" t="s">
        <v>1357</v>
      </c>
      <c r="G1178" t="s">
        <v>1358</v>
      </c>
      <c r="H1178">
        <v>145</v>
      </c>
      <c r="I1178" t="s">
        <v>346</v>
      </c>
      <c r="J1178" t="s">
        <v>347</v>
      </c>
      <c r="K1178" s="59">
        <v>32274.79</v>
      </c>
      <c r="L1178" s="59">
        <v>32274.79</v>
      </c>
      <c r="M1178" s="59">
        <v>0</v>
      </c>
      <c r="N1178" s="59">
        <v>0</v>
      </c>
      <c r="O1178" s="59">
        <v>0</v>
      </c>
      <c r="P1178" s="59">
        <v>0</v>
      </c>
      <c r="Q1178">
        <v>0</v>
      </c>
      <c r="R1178">
        <v>0</v>
      </c>
      <c r="S1178" t="s">
        <v>1472</v>
      </c>
    </row>
    <row r="1179" spans="1:19">
      <c r="A1179">
        <v>2525</v>
      </c>
      <c r="B1179" t="s">
        <v>1490</v>
      </c>
      <c r="C1179">
        <v>8761</v>
      </c>
      <c r="D1179" t="s">
        <v>399</v>
      </c>
      <c r="E1179">
        <v>355</v>
      </c>
      <c r="F1179" t="s">
        <v>1357</v>
      </c>
      <c r="G1179" t="s">
        <v>1358</v>
      </c>
      <c r="H1179">
        <v>145</v>
      </c>
      <c r="I1179" t="s">
        <v>346</v>
      </c>
      <c r="J1179" t="s">
        <v>347</v>
      </c>
      <c r="K1179" s="59">
        <v>4533.76</v>
      </c>
      <c r="L1179" s="59">
        <v>4533.76</v>
      </c>
      <c r="M1179" s="59">
        <v>0</v>
      </c>
      <c r="N1179" s="59">
        <v>0</v>
      </c>
      <c r="O1179" s="59">
        <v>0</v>
      </c>
      <c r="P1179" s="59">
        <v>0</v>
      </c>
      <c r="Q1179">
        <v>0</v>
      </c>
      <c r="R1179">
        <v>0</v>
      </c>
      <c r="S1179" t="s">
        <v>1491</v>
      </c>
    </row>
    <row r="1180" spans="1:19">
      <c r="A1180">
        <v>3504</v>
      </c>
      <c r="B1180" t="s">
        <v>1825</v>
      </c>
      <c r="C1180">
        <v>16034</v>
      </c>
      <c r="D1180" t="s">
        <v>934</v>
      </c>
      <c r="E1180">
        <v>469</v>
      </c>
      <c r="F1180" t="s">
        <v>1826</v>
      </c>
      <c r="G1180" t="s">
        <v>1827</v>
      </c>
      <c r="H1180">
        <v>145</v>
      </c>
      <c r="I1180" t="s">
        <v>346</v>
      </c>
      <c r="J1180" t="s">
        <v>347</v>
      </c>
      <c r="K1180" s="59">
        <v>150000</v>
      </c>
      <c r="L1180" s="59">
        <v>150000</v>
      </c>
      <c r="M1180" s="59">
        <v>0</v>
      </c>
      <c r="N1180" s="59">
        <v>0</v>
      </c>
      <c r="O1180" s="59">
        <v>0</v>
      </c>
      <c r="P1180" s="59">
        <v>0</v>
      </c>
      <c r="Q1180">
        <v>0</v>
      </c>
      <c r="R1180">
        <v>0</v>
      </c>
    </row>
    <row r="1181" spans="1:19">
      <c r="A1181">
        <v>4019</v>
      </c>
      <c r="B1181" t="s">
        <v>2003</v>
      </c>
      <c r="C1181">
        <v>15039</v>
      </c>
      <c r="D1181" t="s">
        <v>855</v>
      </c>
      <c r="E1181">
        <v>355</v>
      </c>
      <c r="F1181" t="s">
        <v>1357</v>
      </c>
      <c r="G1181" t="s">
        <v>1358</v>
      </c>
      <c r="H1181">
        <v>145</v>
      </c>
      <c r="I1181" t="s">
        <v>346</v>
      </c>
      <c r="J1181" t="s">
        <v>347</v>
      </c>
      <c r="K1181" s="59">
        <v>40000</v>
      </c>
      <c r="L1181" s="59">
        <v>40000</v>
      </c>
      <c r="M1181" s="59">
        <v>0</v>
      </c>
      <c r="N1181" s="59">
        <v>0</v>
      </c>
      <c r="O1181" s="59">
        <v>0</v>
      </c>
      <c r="P1181" s="59">
        <v>0</v>
      </c>
      <c r="Q1181">
        <v>0</v>
      </c>
      <c r="R1181">
        <v>0</v>
      </c>
    </row>
    <row r="1182" spans="1:19">
      <c r="A1182">
        <v>4140</v>
      </c>
      <c r="B1182" t="s">
        <v>2030</v>
      </c>
      <c r="C1182">
        <v>16074</v>
      </c>
      <c r="D1182" t="s">
        <v>858</v>
      </c>
      <c r="E1182">
        <v>205</v>
      </c>
      <c r="F1182" t="s">
        <v>1341</v>
      </c>
      <c r="G1182" t="s">
        <v>1342</v>
      </c>
      <c r="H1182">
        <v>145</v>
      </c>
      <c r="I1182" t="s">
        <v>346</v>
      </c>
      <c r="J1182" t="s">
        <v>347</v>
      </c>
      <c r="K1182" s="59">
        <v>37440</v>
      </c>
      <c r="L1182" s="59">
        <v>47000</v>
      </c>
      <c r="M1182" s="59">
        <v>0</v>
      </c>
      <c r="N1182" s="59">
        <v>0</v>
      </c>
      <c r="O1182" s="59">
        <v>0</v>
      </c>
      <c r="P1182" s="59">
        <v>0</v>
      </c>
      <c r="Q1182">
        <v>0</v>
      </c>
      <c r="R1182">
        <v>0</v>
      </c>
    </row>
    <row r="1183" spans="1:19">
      <c r="A1183">
        <v>5741</v>
      </c>
      <c r="B1183" t="s">
        <v>2215</v>
      </c>
      <c r="C1183">
        <v>167</v>
      </c>
      <c r="D1183" t="s">
        <v>844</v>
      </c>
      <c r="E1183">
        <v>443</v>
      </c>
      <c r="F1183" t="s">
        <v>2216</v>
      </c>
      <c r="G1183" t="s">
        <v>2215</v>
      </c>
      <c r="H1183">
        <v>145</v>
      </c>
      <c r="I1183" t="s">
        <v>346</v>
      </c>
      <c r="J1183" t="s">
        <v>347</v>
      </c>
      <c r="K1183" s="59">
        <v>20000</v>
      </c>
      <c r="L1183" s="59">
        <v>20000</v>
      </c>
      <c r="M1183" s="59">
        <v>0</v>
      </c>
      <c r="N1183" s="59">
        <v>0</v>
      </c>
      <c r="O1183" s="59">
        <v>0</v>
      </c>
      <c r="P1183" s="59">
        <v>0</v>
      </c>
      <c r="Q1183">
        <v>0</v>
      </c>
      <c r="R1183">
        <v>0</v>
      </c>
    </row>
    <row r="1184" spans="1:19">
      <c r="A1184">
        <v>5978</v>
      </c>
      <c r="B1184" t="s">
        <v>2266</v>
      </c>
      <c r="C1184">
        <v>10192</v>
      </c>
      <c r="D1184" t="s">
        <v>702</v>
      </c>
      <c r="E1184">
        <v>205</v>
      </c>
      <c r="F1184" t="s">
        <v>1341</v>
      </c>
      <c r="G1184" t="s">
        <v>1342</v>
      </c>
      <c r="H1184">
        <v>145</v>
      </c>
      <c r="I1184" t="s">
        <v>346</v>
      </c>
      <c r="J1184" t="s">
        <v>347</v>
      </c>
      <c r="K1184" s="59">
        <v>9750</v>
      </c>
      <c r="L1184" s="59">
        <v>9750</v>
      </c>
      <c r="M1184" s="59">
        <v>0</v>
      </c>
      <c r="N1184" s="59">
        <v>0</v>
      </c>
      <c r="O1184" s="59">
        <v>0</v>
      </c>
      <c r="P1184" s="59">
        <v>0</v>
      </c>
      <c r="Q1184">
        <v>0</v>
      </c>
      <c r="R1184">
        <v>0</v>
      </c>
    </row>
    <row r="1185" spans="1:19">
      <c r="A1185">
        <v>6628</v>
      </c>
      <c r="B1185" t="s">
        <v>2215</v>
      </c>
      <c r="C1185">
        <v>5371</v>
      </c>
      <c r="D1185" t="s">
        <v>849</v>
      </c>
      <c r="E1185">
        <v>443</v>
      </c>
      <c r="F1185" t="s">
        <v>2216</v>
      </c>
      <c r="G1185" t="s">
        <v>2215</v>
      </c>
      <c r="H1185">
        <v>145</v>
      </c>
      <c r="I1185" t="s">
        <v>346</v>
      </c>
      <c r="J1185" t="s">
        <v>347</v>
      </c>
      <c r="K1185" s="59">
        <v>8000</v>
      </c>
      <c r="L1185" s="59">
        <v>8000</v>
      </c>
      <c r="M1185" s="59">
        <v>0</v>
      </c>
      <c r="N1185" s="59">
        <v>0</v>
      </c>
      <c r="O1185" s="59">
        <v>0</v>
      </c>
      <c r="P1185" s="59">
        <v>0</v>
      </c>
      <c r="Q1185">
        <v>0</v>
      </c>
      <c r="R1185">
        <v>0</v>
      </c>
      <c r="S1185" t="s">
        <v>2297</v>
      </c>
    </row>
    <row r="1186" spans="1:19">
      <c r="A1186">
        <v>7804</v>
      </c>
      <c r="B1186" t="s">
        <v>2405</v>
      </c>
      <c r="C1186">
        <v>2578</v>
      </c>
      <c r="D1186" t="s">
        <v>600</v>
      </c>
      <c r="E1186">
        <v>334</v>
      </c>
      <c r="F1186" t="s">
        <v>1402</v>
      </c>
      <c r="G1186" t="s">
        <v>1403</v>
      </c>
      <c r="H1186">
        <v>145</v>
      </c>
      <c r="I1186" t="s">
        <v>346</v>
      </c>
      <c r="J1186" t="s">
        <v>347</v>
      </c>
      <c r="K1186" s="59">
        <v>5000</v>
      </c>
      <c r="L1186" s="59">
        <v>5000</v>
      </c>
      <c r="M1186" s="59">
        <v>0</v>
      </c>
      <c r="N1186" s="59">
        <v>0</v>
      </c>
      <c r="O1186" s="59">
        <v>0</v>
      </c>
      <c r="P1186" s="59">
        <v>0</v>
      </c>
      <c r="Q1186">
        <v>0</v>
      </c>
      <c r="R1186">
        <v>0</v>
      </c>
    </row>
    <row r="1187" spans="1:19">
      <c r="A1187">
        <v>8345</v>
      </c>
      <c r="B1187" t="s">
        <v>2461</v>
      </c>
      <c r="C1187">
        <v>11131</v>
      </c>
      <c r="D1187" t="s">
        <v>234</v>
      </c>
      <c r="E1187">
        <v>443</v>
      </c>
      <c r="F1187" t="s">
        <v>2216</v>
      </c>
      <c r="G1187" t="s">
        <v>2215</v>
      </c>
      <c r="H1187">
        <v>145</v>
      </c>
      <c r="I1187" t="s">
        <v>346</v>
      </c>
      <c r="J1187" t="s">
        <v>347</v>
      </c>
      <c r="K1187" s="59">
        <v>37190</v>
      </c>
      <c r="L1187" s="59">
        <v>37190</v>
      </c>
      <c r="M1187" s="59">
        <v>1161</v>
      </c>
      <c r="N1187" s="59">
        <v>0</v>
      </c>
      <c r="O1187" s="59">
        <v>0</v>
      </c>
      <c r="P1187" s="59">
        <v>0</v>
      </c>
      <c r="Q1187">
        <v>0</v>
      </c>
      <c r="R1187">
        <v>0</v>
      </c>
      <c r="S1187" t="s">
        <v>2460</v>
      </c>
    </row>
    <row r="1188" spans="1:19">
      <c r="A1188">
        <v>8371</v>
      </c>
      <c r="B1188" t="s">
        <v>2464</v>
      </c>
      <c r="C1188">
        <v>16081</v>
      </c>
      <c r="D1188" t="s">
        <v>865</v>
      </c>
      <c r="E1188">
        <v>205</v>
      </c>
      <c r="F1188" t="s">
        <v>1341</v>
      </c>
      <c r="G1188" t="s">
        <v>1342</v>
      </c>
      <c r="H1188">
        <v>145</v>
      </c>
      <c r="I1188" t="s">
        <v>346</v>
      </c>
      <c r="J1188" t="s">
        <v>347</v>
      </c>
      <c r="K1188" s="59">
        <v>3600</v>
      </c>
      <c r="L1188" s="59">
        <v>3800</v>
      </c>
      <c r="M1188" s="59">
        <v>0</v>
      </c>
      <c r="N1188" s="59">
        <v>0</v>
      </c>
      <c r="O1188" s="59">
        <v>0</v>
      </c>
      <c r="P1188" s="59">
        <v>0</v>
      </c>
      <c r="Q1188">
        <v>0</v>
      </c>
      <c r="R1188">
        <v>0</v>
      </c>
      <c r="S1188" t="s">
        <v>2465</v>
      </c>
    </row>
    <row r="1189" spans="1:19">
      <c r="A1189">
        <v>2922</v>
      </c>
      <c r="B1189" t="s">
        <v>1733</v>
      </c>
      <c r="C1189">
        <v>11738</v>
      </c>
      <c r="D1189" t="s">
        <v>772</v>
      </c>
      <c r="E1189">
        <v>346</v>
      </c>
      <c r="F1189" t="s">
        <v>1270</v>
      </c>
      <c r="G1189" t="s">
        <v>1271</v>
      </c>
      <c r="H1189">
        <v>146</v>
      </c>
      <c r="I1189" t="s">
        <v>331</v>
      </c>
      <c r="J1189" t="s">
        <v>522</v>
      </c>
      <c r="K1189" s="59">
        <v>1100</v>
      </c>
      <c r="L1189" s="59">
        <v>1100</v>
      </c>
      <c r="M1189" s="59">
        <v>0</v>
      </c>
      <c r="N1189" s="59">
        <v>0</v>
      </c>
      <c r="O1189" s="59">
        <v>0</v>
      </c>
      <c r="P1189" s="59">
        <v>0</v>
      </c>
      <c r="Q1189">
        <v>0</v>
      </c>
      <c r="R1189">
        <v>0</v>
      </c>
    </row>
    <row r="1190" spans="1:19">
      <c r="A1190">
        <v>2953</v>
      </c>
      <c r="B1190" t="s">
        <v>1739</v>
      </c>
      <c r="C1190">
        <v>11732</v>
      </c>
      <c r="D1190" t="s">
        <v>768</v>
      </c>
      <c r="E1190">
        <v>346</v>
      </c>
      <c r="F1190" t="s">
        <v>1270</v>
      </c>
      <c r="G1190" t="s">
        <v>1271</v>
      </c>
      <c r="H1190">
        <v>146</v>
      </c>
      <c r="I1190" t="s">
        <v>331</v>
      </c>
      <c r="J1190" t="s">
        <v>522</v>
      </c>
      <c r="K1190" s="59">
        <v>8784.76</v>
      </c>
      <c r="L1190" s="59">
        <v>8784.76</v>
      </c>
      <c r="M1190" s="59">
        <v>0</v>
      </c>
      <c r="N1190" s="59">
        <v>0</v>
      </c>
      <c r="O1190" s="59">
        <v>0</v>
      </c>
      <c r="P1190" s="59">
        <v>0</v>
      </c>
      <c r="Q1190">
        <v>0</v>
      </c>
      <c r="R1190">
        <v>0</v>
      </c>
    </row>
    <row r="1191" spans="1:19">
      <c r="A1191">
        <v>3001</v>
      </c>
      <c r="B1191" t="s">
        <v>1742</v>
      </c>
      <c r="C1191">
        <v>11738</v>
      </c>
      <c r="D1191" t="s">
        <v>772</v>
      </c>
      <c r="E1191">
        <v>320</v>
      </c>
      <c r="F1191" t="s">
        <v>1673</v>
      </c>
      <c r="G1191" t="s">
        <v>1672</v>
      </c>
      <c r="H1191">
        <v>146</v>
      </c>
      <c r="I1191" t="s">
        <v>331</v>
      </c>
      <c r="J1191" t="s">
        <v>522</v>
      </c>
      <c r="K1191" s="59">
        <v>0</v>
      </c>
      <c r="L1191" s="59">
        <v>0</v>
      </c>
      <c r="M1191" s="59">
        <v>0</v>
      </c>
      <c r="N1191" s="59">
        <v>0</v>
      </c>
      <c r="O1191" s="59">
        <v>0</v>
      </c>
      <c r="P1191" s="59">
        <v>0</v>
      </c>
      <c r="Q1191">
        <v>0</v>
      </c>
      <c r="R1191">
        <v>0</v>
      </c>
    </row>
    <row r="1192" spans="1:19">
      <c r="A1192">
        <v>3002</v>
      </c>
      <c r="B1192" t="s">
        <v>1743</v>
      </c>
      <c r="C1192">
        <v>11738</v>
      </c>
      <c r="D1192" t="s">
        <v>772</v>
      </c>
      <c r="E1192">
        <v>319</v>
      </c>
      <c r="F1192" t="s">
        <v>1679</v>
      </c>
      <c r="G1192" t="s">
        <v>1680</v>
      </c>
      <c r="H1192">
        <v>146</v>
      </c>
      <c r="I1192" t="s">
        <v>331</v>
      </c>
      <c r="J1192" t="s">
        <v>522</v>
      </c>
      <c r="K1192" s="59">
        <v>0</v>
      </c>
      <c r="L1192" s="59">
        <v>0</v>
      </c>
      <c r="M1192" s="59">
        <v>0</v>
      </c>
      <c r="N1192" s="59">
        <v>0</v>
      </c>
      <c r="O1192" s="59">
        <v>0</v>
      </c>
      <c r="P1192" s="59">
        <v>0</v>
      </c>
      <c r="Q1192">
        <v>0</v>
      </c>
      <c r="R1192">
        <v>0</v>
      </c>
    </row>
    <row r="1193" spans="1:19">
      <c r="A1193">
        <v>3014</v>
      </c>
      <c r="B1193" t="s">
        <v>1753</v>
      </c>
      <c r="C1193">
        <v>11735</v>
      </c>
      <c r="D1193" t="s">
        <v>769</v>
      </c>
      <c r="E1193">
        <v>320</v>
      </c>
      <c r="F1193" t="s">
        <v>1673</v>
      </c>
      <c r="G1193" t="s">
        <v>1672</v>
      </c>
      <c r="H1193">
        <v>146</v>
      </c>
      <c r="I1193" t="s">
        <v>331</v>
      </c>
      <c r="J1193" t="s">
        <v>522</v>
      </c>
      <c r="K1193" s="59">
        <v>0</v>
      </c>
      <c r="L1193" s="59">
        <v>0</v>
      </c>
      <c r="M1193" s="59">
        <v>0</v>
      </c>
      <c r="N1193" s="59">
        <v>0</v>
      </c>
      <c r="O1193" s="59">
        <v>0</v>
      </c>
      <c r="P1193" s="59">
        <v>0</v>
      </c>
      <c r="Q1193">
        <v>0</v>
      </c>
      <c r="R1193">
        <v>0</v>
      </c>
    </row>
    <row r="1194" spans="1:19">
      <c r="A1194">
        <v>3015</v>
      </c>
      <c r="B1194" t="s">
        <v>1754</v>
      </c>
      <c r="C1194">
        <v>11735</v>
      </c>
      <c r="D1194" t="s">
        <v>769</v>
      </c>
      <c r="E1194">
        <v>318</v>
      </c>
      <c r="F1194" t="s">
        <v>1677</v>
      </c>
      <c r="G1194" t="s">
        <v>1678</v>
      </c>
      <c r="H1194">
        <v>146</v>
      </c>
      <c r="I1194" t="s">
        <v>331</v>
      </c>
      <c r="J1194" t="s">
        <v>522</v>
      </c>
      <c r="K1194" s="59">
        <v>0</v>
      </c>
      <c r="L1194" s="59">
        <v>0</v>
      </c>
      <c r="M1194" s="59">
        <v>0</v>
      </c>
      <c r="N1194" s="59">
        <v>0</v>
      </c>
      <c r="O1194" s="59">
        <v>0</v>
      </c>
      <c r="P1194" s="59">
        <v>0</v>
      </c>
      <c r="Q1194">
        <v>0</v>
      </c>
      <c r="R1194">
        <v>0</v>
      </c>
    </row>
    <row r="1195" spans="1:19">
      <c r="A1195">
        <v>3025</v>
      </c>
      <c r="B1195" t="s">
        <v>1757</v>
      </c>
      <c r="C1195">
        <v>11737</v>
      </c>
      <c r="D1195" t="s">
        <v>771</v>
      </c>
      <c r="E1195">
        <v>320</v>
      </c>
      <c r="F1195" t="s">
        <v>1673</v>
      </c>
      <c r="G1195" t="s">
        <v>1672</v>
      </c>
      <c r="H1195">
        <v>146</v>
      </c>
      <c r="I1195" t="s">
        <v>331</v>
      </c>
      <c r="J1195" t="s">
        <v>522</v>
      </c>
      <c r="K1195" s="59">
        <v>0</v>
      </c>
      <c r="L1195" s="59">
        <v>0</v>
      </c>
      <c r="M1195" s="59">
        <v>0</v>
      </c>
      <c r="N1195" s="59">
        <v>0</v>
      </c>
      <c r="O1195" s="59">
        <v>0</v>
      </c>
      <c r="P1195" s="59">
        <v>0</v>
      </c>
      <c r="Q1195">
        <v>0</v>
      </c>
      <c r="R1195">
        <v>0</v>
      </c>
      <c r="S1195" t="s">
        <v>1758</v>
      </c>
    </row>
    <row r="1196" spans="1:19">
      <c r="A1196">
        <v>3075</v>
      </c>
      <c r="B1196" t="s">
        <v>1680</v>
      </c>
      <c r="C1196">
        <v>57</v>
      </c>
      <c r="D1196" t="s">
        <v>840</v>
      </c>
      <c r="E1196">
        <v>319</v>
      </c>
      <c r="F1196" t="s">
        <v>1679</v>
      </c>
      <c r="G1196" t="s">
        <v>1680</v>
      </c>
      <c r="H1196">
        <v>146</v>
      </c>
      <c r="I1196" t="s">
        <v>331</v>
      </c>
      <c r="J1196" t="s">
        <v>522</v>
      </c>
      <c r="K1196" s="59">
        <v>10000</v>
      </c>
      <c r="L1196" s="59">
        <v>10000</v>
      </c>
      <c r="M1196" s="59">
        <v>0</v>
      </c>
      <c r="N1196" s="59">
        <v>0</v>
      </c>
      <c r="O1196" s="59">
        <v>0</v>
      </c>
      <c r="P1196" s="59">
        <v>0</v>
      </c>
      <c r="Q1196">
        <v>0</v>
      </c>
      <c r="R1196">
        <v>0</v>
      </c>
    </row>
    <row r="1197" spans="1:19">
      <c r="A1197">
        <v>3081</v>
      </c>
      <c r="B1197" t="s">
        <v>1680</v>
      </c>
      <c r="C1197">
        <v>59</v>
      </c>
      <c r="D1197" t="s">
        <v>838</v>
      </c>
      <c r="E1197">
        <v>319</v>
      </c>
      <c r="F1197" t="s">
        <v>1679</v>
      </c>
      <c r="G1197" t="s">
        <v>1680</v>
      </c>
      <c r="H1197">
        <v>146</v>
      </c>
      <c r="I1197" t="s">
        <v>331</v>
      </c>
      <c r="J1197" t="s">
        <v>522</v>
      </c>
      <c r="K1197" s="59">
        <v>40800</v>
      </c>
      <c r="L1197" s="59">
        <v>40800</v>
      </c>
      <c r="M1197" s="59">
        <v>0</v>
      </c>
      <c r="N1197" s="59">
        <v>0</v>
      </c>
      <c r="O1197" s="59">
        <v>0</v>
      </c>
      <c r="P1197" s="59">
        <v>0</v>
      </c>
      <c r="Q1197">
        <v>0</v>
      </c>
      <c r="R1197">
        <v>0</v>
      </c>
    </row>
    <row r="1198" spans="1:19">
      <c r="A1198">
        <v>3082</v>
      </c>
      <c r="B1198" t="s">
        <v>1769</v>
      </c>
      <c r="C1198">
        <v>59</v>
      </c>
      <c r="D1198" t="s">
        <v>838</v>
      </c>
      <c r="E1198">
        <v>318</v>
      </c>
      <c r="F1198" t="s">
        <v>1677</v>
      </c>
      <c r="G1198" t="s">
        <v>1678</v>
      </c>
      <c r="H1198">
        <v>146</v>
      </c>
      <c r="I1198" t="s">
        <v>331</v>
      </c>
      <c r="J1198" t="s">
        <v>522</v>
      </c>
      <c r="K1198" s="59">
        <v>47200</v>
      </c>
      <c r="L1198" s="59">
        <v>47200</v>
      </c>
      <c r="M1198" s="59">
        <v>47200</v>
      </c>
      <c r="N1198" s="59">
        <v>0</v>
      </c>
      <c r="O1198" s="59">
        <v>0</v>
      </c>
      <c r="P1198" s="59">
        <v>0</v>
      </c>
      <c r="Q1198">
        <v>0</v>
      </c>
      <c r="R1198">
        <v>0</v>
      </c>
      <c r="S1198" t="s">
        <v>1770</v>
      </c>
    </row>
    <row r="1199" spans="1:19">
      <c r="A1199">
        <v>3097</v>
      </c>
      <c r="B1199" t="s">
        <v>1772</v>
      </c>
      <c r="C1199">
        <v>11730</v>
      </c>
      <c r="D1199" t="s">
        <v>939</v>
      </c>
      <c r="E1199">
        <v>346</v>
      </c>
      <c r="F1199" t="s">
        <v>1270</v>
      </c>
      <c r="G1199" t="s">
        <v>1271</v>
      </c>
      <c r="H1199">
        <v>146</v>
      </c>
      <c r="I1199" t="s">
        <v>331</v>
      </c>
      <c r="J1199" t="s">
        <v>522</v>
      </c>
      <c r="K1199" s="59">
        <v>0</v>
      </c>
      <c r="L1199" s="59">
        <v>12203.9</v>
      </c>
      <c r="M1199" s="59">
        <v>0</v>
      </c>
      <c r="N1199" s="59">
        <v>0</v>
      </c>
      <c r="O1199" s="59">
        <v>0</v>
      </c>
      <c r="P1199" s="59">
        <v>0</v>
      </c>
      <c r="Q1199">
        <v>0</v>
      </c>
      <c r="R1199">
        <v>0</v>
      </c>
    </row>
    <row r="1200" spans="1:19">
      <c r="A1200">
        <v>3098</v>
      </c>
      <c r="B1200" t="s">
        <v>1773</v>
      </c>
      <c r="C1200">
        <v>11730</v>
      </c>
      <c r="D1200" t="s">
        <v>939</v>
      </c>
      <c r="E1200">
        <v>320</v>
      </c>
      <c r="F1200" t="s">
        <v>1673</v>
      </c>
      <c r="G1200" t="s">
        <v>1672</v>
      </c>
      <c r="H1200">
        <v>146</v>
      </c>
      <c r="I1200" t="s">
        <v>331</v>
      </c>
      <c r="J1200" t="s">
        <v>522</v>
      </c>
      <c r="K1200" s="59">
        <v>0</v>
      </c>
      <c r="L1200" s="59">
        <v>0</v>
      </c>
      <c r="M1200" s="59">
        <v>0</v>
      </c>
      <c r="N1200" s="59">
        <v>0</v>
      </c>
      <c r="O1200" s="59">
        <v>0</v>
      </c>
      <c r="P1200" s="59">
        <v>0</v>
      </c>
      <c r="Q1200">
        <v>0</v>
      </c>
      <c r="R1200">
        <v>0</v>
      </c>
    </row>
    <row r="1201" spans="1:19">
      <c r="A1201">
        <v>3104</v>
      </c>
      <c r="B1201" t="s">
        <v>1777</v>
      </c>
      <c r="C1201">
        <v>11730</v>
      </c>
      <c r="D1201" t="s">
        <v>939</v>
      </c>
      <c r="E1201">
        <v>318</v>
      </c>
      <c r="F1201" t="s">
        <v>1677</v>
      </c>
      <c r="G1201" t="s">
        <v>1678</v>
      </c>
      <c r="H1201">
        <v>146</v>
      </c>
      <c r="I1201" t="s">
        <v>331</v>
      </c>
      <c r="J1201" t="s">
        <v>522</v>
      </c>
      <c r="K1201" s="59">
        <v>0</v>
      </c>
      <c r="L1201" s="59">
        <v>0</v>
      </c>
      <c r="M1201" s="59">
        <v>0</v>
      </c>
      <c r="N1201" s="59">
        <v>0</v>
      </c>
      <c r="O1201" s="59">
        <v>0</v>
      </c>
      <c r="P1201" s="59">
        <v>0</v>
      </c>
      <c r="Q1201">
        <v>0</v>
      </c>
      <c r="R1201">
        <v>0</v>
      </c>
      <c r="S1201" t="s">
        <v>1778</v>
      </c>
    </row>
    <row r="1202" spans="1:19">
      <c r="A1202">
        <v>3105</v>
      </c>
      <c r="B1202" t="s">
        <v>1779</v>
      </c>
      <c r="C1202">
        <v>11730</v>
      </c>
      <c r="D1202" t="s">
        <v>939</v>
      </c>
      <c r="E1202">
        <v>319</v>
      </c>
      <c r="F1202" t="s">
        <v>1679</v>
      </c>
      <c r="G1202" t="s">
        <v>1680</v>
      </c>
      <c r="H1202">
        <v>146</v>
      </c>
      <c r="I1202" t="s">
        <v>331</v>
      </c>
      <c r="J1202" t="s">
        <v>522</v>
      </c>
      <c r="K1202" s="59">
        <v>0</v>
      </c>
      <c r="L1202" s="59">
        <v>0</v>
      </c>
      <c r="M1202" s="59">
        <v>0</v>
      </c>
      <c r="N1202" s="59">
        <v>0</v>
      </c>
      <c r="O1202" s="59">
        <v>0</v>
      </c>
      <c r="P1202" s="59">
        <v>0</v>
      </c>
      <c r="Q1202">
        <v>0</v>
      </c>
      <c r="R1202">
        <v>0</v>
      </c>
    </row>
    <row r="1203" spans="1:19">
      <c r="A1203">
        <v>3115</v>
      </c>
      <c r="B1203" t="s">
        <v>1782</v>
      </c>
      <c r="C1203">
        <v>11728</v>
      </c>
      <c r="D1203" t="s">
        <v>764</v>
      </c>
      <c r="E1203">
        <v>320</v>
      </c>
      <c r="F1203" t="s">
        <v>1673</v>
      </c>
      <c r="G1203" t="s">
        <v>1672</v>
      </c>
      <c r="H1203">
        <v>146</v>
      </c>
      <c r="I1203" t="s">
        <v>331</v>
      </c>
      <c r="J1203" t="s">
        <v>522</v>
      </c>
      <c r="K1203" s="59">
        <v>0</v>
      </c>
      <c r="L1203" s="59">
        <v>0</v>
      </c>
      <c r="M1203" s="59">
        <v>0</v>
      </c>
      <c r="N1203" s="59">
        <v>0</v>
      </c>
      <c r="O1203" s="59">
        <v>0</v>
      </c>
      <c r="P1203" s="59">
        <v>0</v>
      </c>
      <c r="Q1203">
        <v>0</v>
      </c>
      <c r="R1203">
        <v>0</v>
      </c>
    </row>
    <row r="1204" spans="1:19">
      <c r="A1204">
        <v>3116</v>
      </c>
      <c r="B1204" t="s">
        <v>1783</v>
      </c>
      <c r="C1204">
        <v>11728</v>
      </c>
      <c r="D1204" t="s">
        <v>764</v>
      </c>
      <c r="E1204">
        <v>318</v>
      </c>
      <c r="F1204" t="s">
        <v>1677</v>
      </c>
      <c r="G1204" t="s">
        <v>1678</v>
      </c>
      <c r="H1204">
        <v>146</v>
      </c>
      <c r="I1204" t="s">
        <v>331</v>
      </c>
      <c r="J1204" t="s">
        <v>522</v>
      </c>
      <c r="K1204" s="59">
        <v>0</v>
      </c>
      <c r="L1204" s="59">
        <v>0</v>
      </c>
      <c r="M1204" s="59">
        <v>0</v>
      </c>
      <c r="N1204" s="59">
        <v>0</v>
      </c>
      <c r="O1204" s="59">
        <v>0</v>
      </c>
      <c r="P1204" s="59">
        <v>0</v>
      </c>
      <c r="Q1204">
        <v>0</v>
      </c>
      <c r="R1204">
        <v>0</v>
      </c>
    </row>
    <row r="1205" spans="1:19">
      <c r="A1205">
        <v>3122</v>
      </c>
      <c r="B1205" t="s">
        <v>1786</v>
      </c>
      <c r="C1205">
        <v>11729</v>
      </c>
      <c r="D1205" t="s">
        <v>765</v>
      </c>
      <c r="E1205">
        <v>318</v>
      </c>
      <c r="F1205" t="s">
        <v>1677</v>
      </c>
      <c r="G1205" t="s">
        <v>1678</v>
      </c>
      <c r="H1205">
        <v>146</v>
      </c>
      <c r="I1205" t="s">
        <v>331</v>
      </c>
      <c r="J1205" t="s">
        <v>522</v>
      </c>
      <c r="K1205" s="59">
        <v>27000</v>
      </c>
      <c r="L1205" s="59">
        <v>27000</v>
      </c>
      <c r="M1205" s="59">
        <v>0</v>
      </c>
      <c r="N1205" s="59">
        <v>0</v>
      </c>
      <c r="O1205" s="59">
        <v>0</v>
      </c>
      <c r="P1205" s="59">
        <v>0</v>
      </c>
      <c r="Q1205">
        <v>0</v>
      </c>
      <c r="R1205">
        <v>0</v>
      </c>
    </row>
    <row r="1206" spans="1:19">
      <c r="A1206">
        <v>3336</v>
      </c>
      <c r="B1206" t="s">
        <v>1800</v>
      </c>
      <c r="C1206">
        <v>7554</v>
      </c>
      <c r="D1206" t="s">
        <v>941</v>
      </c>
      <c r="E1206">
        <v>318</v>
      </c>
      <c r="F1206" t="s">
        <v>1677</v>
      </c>
      <c r="G1206" t="s">
        <v>1678</v>
      </c>
      <c r="H1206">
        <v>146</v>
      </c>
      <c r="I1206" t="s">
        <v>331</v>
      </c>
      <c r="J1206" t="s">
        <v>522</v>
      </c>
      <c r="K1206" s="59">
        <v>0</v>
      </c>
      <c r="L1206" s="59">
        <v>0</v>
      </c>
      <c r="M1206" s="59">
        <v>0</v>
      </c>
      <c r="N1206" s="59">
        <v>0</v>
      </c>
      <c r="O1206" s="59">
        <v>0</v>
      </c>
      <c r="P1206" s="59">
        <v>0</v>
      </c>
      <c r="Q1206">
        <v>0</v>
      </c>
      <c r="R1206">
        <v>0</v>
      </c>
    </row>
    <row r="1207" spans="1:19">
      <c r="A1207">
        <v>3463</v>
      </c>
      <c r="B1207" t="s">
        <v>1816</v>
      </c>
      <c r="C1207">
        <v>11731</v>
      </c>
      <c r="D1207" t="s">
        <v>766</v>
      </c>
      <c r="E1207">
        <v>318</v>
      </c>
      <c r="F1207" t="s">
        <v>1677</v>
      </c>
      <c r="G1207" t="s">
        <v>1678</v>
      </c>
      <c r="H1207">
        <v>146</v>
      </c>
      <c r="I1207" t="s">
        <v>331</v>
      </c>
      <c r="J1207" t="s">
        <v>522</v>
      </c>
      <c r="K1207" s="59">
        <v>0</v>
      </c>
      <c r="L1207" s="59">
        <v>0</v>
      </c>
      <c r="M1207" s="59">
        <v>0</v>
      </c>
      <c r="N1207" s="59">
        <v>0</v>
      </c>
      <c r="O1207" s="59">
        <v>0</v>
      </c>
      <c r="P1207" s="59">
        <v>0</v>
      </c>
      <c r="Q1207">
        <v>0</v>
      </c>
      <c r="R1207">
        <v>0</v>
      </c>
    </row>
    <row r="1208" spans="1:19">
      <c r="A1208">
        <v>3464</v>
      </c>
      <c r="B1208" t="s">
        <v>1817</v>
      </c>
      <c r="C1208">
        <v>11731</v>
      </c>
      <c r="D1208" t="s">
        <v>766</v>
      </c>
      <c r="E1208">
        <v>346</v>
      </c>
      <c r="F1208" t="s">
        <v>1270</v>
      </c>
      <c r="G1208" t="s">
        <v>1271</v>
      </c>
      <c r="H1208">
        <v>146</v>
      </c>
      <c r="I1208" t="s">
        <v>331</v>
      </c>
      <c r="J1208" t="s">
        <v>522</v>
      </c>
      <c r="K1208" s="59">
        <v>3858.03</v>
      </c>
      <c r="L1208" s="59">
        <v>3858.03</v>
      </c>
      <c r="M1208" s="59">
        <v>0</v>
      </c>
      <c r="N1208" s="59">
        <v>0</v>
      </c>
      <c r="O1208" s="59">
        <v>0</v>
      </c>
      <c r="P1208" s="59">
        <v>0</v>
      </c>
      <c r="Q1208">
        <v>0</v>
      </c>
      <c r="R1208">
        <v>0</v>
      </c>
    </row>
    <row r="1209" spans="1:19">
      <c r="A1209">
        <v>3807</v>
      </c>
      <c r="B1209" t="s">
        <v>1936</v>
      </c>
      <c r="C1209">
        <v>58</v>
      </c>
      <c r="D1209" t="s">
        <v>836</v>
      </c>
      <c r="E1209">
        <v>318</v>
      </c>
      <c r="F1209" t="s">
        <v>1677</v>
      </c>
      <c r="G1209" t="s">
        <v>1678</v>
      </c>
      <c r="H1209">
        <v>146</v>
      </c>
      <c r="I1209" t="s">
        <v>331</v>
      </c>
      <c r="J1209" t="s">
        <v>522</v>
      </c>
      <c r="K1209" s="59">
        <v>47200</v>
      </c>
      <c r="L1209" s="59">
        <v>47200</v>
      </c>
      <c r="M1209" s="59">
        <v>47200</v>
      </c>
      <c r="N1209" s="59">
        <v>0</v>
      </c>
      <c r="O1209" s="59">
        <v>0</v>
      </c>
      <c r="P1209" s="59">
        <v>0</v>
      </c>
      <c r="Q1209">
        <v>0</v>
      </c>
      <c r="R1209">
        <v>0</v>
      </c>
      <c r="S1209" t="s">
        <v>1937</v>
      </c>
    </row>
    <row r="1210" spans="1:19">
      <c r="A1210">
        <v>3951</v>
      </c>
      <c r="B1210" t="s">
        <v>1977</v>
      </c>
      <c r="C1210">
        <v>15965</v>
      </c>
      <c r="D1210" t="s">
        <v>774</v>
      </c>
      <c r="E1210">
        <v>320</v>
      </c>
      <c r="F1210" t="s">
        <v>1673</v>
      </c>
      <c r="G1210" t="s">
        <v>1672</v>
      </c>
      <c r="H1210">
        <v>146</v>
      </c>
      <c r="I1210" t="s">
        <v>331</v>
      </c>
      <c r="J1210" t="s">
        <v>522</v>
      </c>
      <c r="K1210" s="59">
        <v>0</v>
      </c>
      <c r="L1210" s="59">
        <v>0</v>
      </c>
      <c r="M1210" s="59">
        <v>0</v>
      </c>
      <c r="N1210" s="59">
        <v>0</v>
      </c>
      <c r="O1210" s="59">
        <v>0</v>
      </c>
      <c r="P1210" s="59">
        <v>0</v>
      </c>
      <c r="Q1210">
        <v>0</v>
      </c>
      <c r="R1210">
        <v>0</v>
      </c>
    </row>
    <row r="1211" spans="1:19">
      <c r="A1211">
        <v>3958</v>
      </c>
      <c r="B1211" t="s">
        <v>1981</v>
      </c>
      <c r="C1211">
        <v>15965</v>
      </c>
      <c r="D1211" t="s">
        <v>774</v>
      </c>
      <c r="E1211">
        <v>346</v>
      </c>
      <c r="F1211" t="s">
        <v>1270</v>
      </c>
      <c r="G1211" t="s">
        <v>1271</v>
      </c>
      <c r="H1211">
        <v>146</v>
      </c>
      <c r="I1211" t="s">
        <v>331</v>
      </c>
      <c r="J1211" t="s">
        <v>522</v>
      </c>
      <c r="K1211" s="59">
        <v>650</v>
      </c>
      <c r="L1211" s="59">
        <v>650</v>
      </c>
      <c r="M1211" s="59">
        <v>0</v>
      </c>
      <c r="N1211" s="59">
        <v>0</v>
      </c>
      <c r="O1211" s="59">
        <v>0</v>
      </c>
      <c r="P1211" s="59">
        <v>0</v>
      </c>
      <c r="Q1211">
        <v>0</v>
      </c>
      <c r="R1211">
        <v>0</v>
      </c>
    </row>
    <row r="1212" spans="1:19">
      <c r="A1212">
        <v>4175</v>
      </c>
      <c r="B1212" t="s">
        <v>2039</v>
      </c>
      <c r="C1212">
        <v>14865</v>
      </c>
      <c r="D1212" t="s">
        <v>868</v>
      </c>
      <c r="E1212">
        <v>320</v>
      </c>
      <c r="F1212" t="s">
        <v>1673</v>
      </c>
      <c r="G1212" t="s">
        <v>1672</v>
      </c>
      <c r="H1212">
        <v>146</v>
      </c>
      <c r="I1212" t="s">
        <v>331</v>
      </c>
      <c r="J1212" t="s">
        <v>522</v>
      </c>
      <c r="K1212" s="59">
        <v>0</v>
      </c>
      <c r="L1212" s="59">
        <v>0</v>
      </c>
      <c r="M1212" s="59">
        <v>0</v>
      </c>
      <c r="N1212" s="59">
        <v>0</v>
      </c>
      <c r="O1212" s="59">
        <v>0</v>
      </c>
      <c r="P1212" s="59">
        <v>0</v>
      </c>
      <c r="Q1212">
        <v>0</v>
      </c>
      <c r="R1212">
        <v>0</v>
      </c>
    </row>
    <row r="1213" spans="1:19">
      <c r="A1213">
        <v>4179</v>
      </c>
      <c r="B1213" t="s">
        <v>2042</v>
      </c>
      <c r="C1213">
        <v>14892</v>
      </c>
      <c r="D1213" t="s">
        <v>888</v>
      </c>
      <c r="E1213">
        <v>346</v>
      </c>
      <c r="F1213" t="s">
        <v>1270</v>
      </c>
      <c r="G1213" t="s">
        <v>1271</v>
      </c>
      <c r="H1213">
        <v>146</v>
      </c>
      <c r="I1213" t="s">
        <v>331</v>
      </c>
      <c r="J1213" t="s">
        <v>522</v>
      </c>
      <c r="K1213" s="59">
        <v>0</v>
      </c>
      <c r="L1213" s="59">
        <v>0</v>
      </c>
      <c r="M1213" s="59">
        <v>0</v>
      </c>
      <c r="N1213" s="59">
        <v>0</v>
      </c>
      <c r="O1213" s="59">
        <v>0</v>
      </c>
      <c r="P1213" s="59">
        <v>0</v>
      </c>
      <c r="Q1213">
        <v>0</v>
      </c>
      <c r="R1213">
        <v>0</v>
      </c>
    </row>
    <row r="1214" spans="1:19">
      <c r="A1214">
        <v>5708</v>
      </c>
      <c r="B1214" t="s">
        <v>2039</v>
      </c>
      <c r="C1214">
        <v>17201</v>
      </c>
      <c r="D1214" t="s">
        <v>942</v>
      </c>
      <c r="E1214">
        <v>320</v>
      </c>
      <c r="F1214" t="s">
        <v>1673</v>
      </c>
      <c r="G1214" t="s">
        <v>1672</v>
      </c>
      <c r="H1214">
        <v>146</v>
      </c>
      <c r="I1214" t="s">
        <v>331</v>
      </c>
      <c r="J1214" t="s">
        <v>522</v>
      </c>
      <c r="K1214" s="59">
        <v>1400</v>
      </c>
      <c r="L1214" s="59">
        <v>1400</v>
      </c>
      <c r="M1214" s="59">
        <v>0</v>
      </c>
      <c r="N1214" s="59">
        <v>0</v>
      </c>
      <c r="O1214" s="59">
        <v>0</v>
      </c>
      <c r="P1214" s="59">
        <v>0</v>
      </c>
      <c r="Q1214">
        <v>0</v>
      </c>
      <c r="R1214">
        <v>0</v>
      </c>
    </row>
    <row r="1215" spans="1:19">
      <c r="A1215">
        <v>5891</v>
      </c>
      <c r="B1215" t="s">
        <v>2248</v>
      </c>
      <c r="C1215">
        <v>17617</v>
      </c>
      <c r="D1215" t="s">
        <v>955</v>
      </c>
      <c r="E1215">
        <v>320</v>
      </c>
      <c r="F1215" t="s">
        <v>1673</v>
      </c>
      <c r="G1215" t="s">
        <v>1672</v>
      </c>
      <c r="H1215">
        <v>146</v>
      </c>
      <c r="I1215" t="s">
        <v>331</v>
      </c>
      <c r="J1215" t="s">
        <v>522</v>
      </c>
      <c r="K1215" s="59">
        <v>11466</v>
      </c>
      <c r="L1215" s="59">
        <v>11466</v>
      </c>
      <c r="M1215" s="59">
        <v>10143.81</v>
      </c>
      <c r="N1215" s="59">
        <v>45.51</v>
      </c>
      <c r="O1215" s="59">
        <v>0</v>
      </c>
      <c r="P1215" s="59">
        <v>0</v>
      </c>
      <c r="Q1215">
        <v>0</v>
      </c>
      <c r="R1215">
        <v>0</v>
      </c>
    </row>
    <row r="1216" spans="1:19">
      <c r="A1216">
        <v>5929</v>
      </c>
      <c r="B1216" t="s">
        <v>1672</v>
      </c>
      <c r="C1216">
        <v>17642</v>
      </c>
      <c r="D1216" t="s">
        <v>782</v>
      </c>
      <c r="E1216">
        <v>320</v>
      </c>
      <c r="F1216" t="s">
        <v>1673</v>
      </c>
      <c r="G1216" t="s">
        <v>1672</v>
      </c>
      <c r="H1216">
        <v>146</v>
      </c>
      <c r="I1216" t="s">
        <v>331</v>
      </c>
      <c r="J1216" t="s">
        <v>522</v>
      </c>
      <c r="K1216" s="59">
        <v>15000</v>
      </c>
      <c r="L1216" s="59">
        <v>15000</v>
      </c>
      <c r="M1216" s="59">
        <v>0</v>
      </c>
      <c r="N1216" s="59">
        <v>0</v>
      </c>
      <c r="O1216" s="59">
        <v>0</v>
      </c>
      <c r="P1216" s="59">
        <v>0</v>
      </c>
      <c r="Q1216">
        <v>0</v>
      </c>
      <c r="R1216">
        <v>0</v>
      </c>
    </row>
    <row r="1217" spans="1:19">
      <c r="A1217">
        <v>5930</v>
      </c>
      <c r="B1217" t="s">
        <v>2260</v>
      </c>
      <c r="C1217">
        <v>17642</v>
      </c>
      <c r="D1217" t="s">
        <v>782</v>
      </c>
      <c r="E1217">
        <v>319</v>
      </c>
      <c r="F1217" t="s">
        <v>1679</v>
      </c>
      <c r="G1217" t="s">
        <v>1680</v>
      </c>
      <c r="H1217">
        <v>146</v>
      </c>
      <c r="I1217" t="s">
        <v>331</v>
      </c>
      <c r="J1217" t="s">
        <v>522</v>
      </c>
      <c r="K1217" s="59">
        <v>10000</v>
      </c>
      <c r="L1217" s="59">
        <v>10000</v>
      </c>
      <c r="M1217" s="59">
        <v>0</v>
      </c>
      <c r="N1217" s="59">
        <v>0</v>
      </c>
      <c r="O1217" s="59">
        <v>0</v>
      </c>
      <c r="P1217" s="59">
        <v>0</v>
      </c>
      <c r="Q1217">
        <v>0</v>
      </c>
      <c r="R1217">
        <v>0</v>
      </c>
    </row>
    <row r="1218" spans="1:19">
      <c r="A1218">
        <v>5932</v>
      </c>
      <c r="B1218" t="s">
        <v>2261</v>
      </c>
      <c r="C1218">
        <v>17642</v>
      </c>
      <c r="D1218" t="s">
        <v>782</v>
      </c>
      <c r="E1218">
        <v>318</v>
      </c>
      <c r="F1218" t="s">
        <v>1677</v>
      </c>
      <c r="G1218" t="s">
        <v>1678</v>
      </c>
      <c r="H1218">
        <v>146</v>
      </c>
      <c r="I1218" t="s">
        <v>331</v>
      </c>
      <c r="J1218" t="s">
        <v>522</v>
      </c>
      <c r="K1218" s="59">
        <v>256000</v>
      </c>
      <c r="L1218" s="59">
        <v>375000</v>
      </c>
      <c r="M1218" s="59">
        <v>21663.94</v>
      </c>
      <c r="N1218" s="59">
        <v>5920.41</v>
      </c>
      <c r="O1218" s="59">
        <v>0</v>
      </c>
      <c r="P1218" s="59">
        <v>0</v>
      </c>
      <c r="Q1218">
        <v>0</v>
      </c>
      <c r="R1218">
        <v>0</v>
      </c>
    </row>
    <row r="1219" spans="1:19">
      <c r="A1219">
        <v>6479</v>
      </c>
      <c r="B1219" t="s">
        <v>2280</v>
      </c>
      <c r="C1219">
        <v>17646</v>
      </c>
      <c r="D1219" t="s">
        <v>780</v>
      </c>
      <c r="E1219">
        <v>346</v>
      </c>
      <c r="F1219" t="s">
        <v>1270</v>
      </c>
      <c r="G1219" t="s">
        <v>1271</v>
      </c>
      <c r="H1219">
        <v>146</v>
      </c>
      <c r="I1219" t="s">
        <v>331</v>
      </c>
      <c r="J1219" t="s">
        <v>522</v>
      </c>
      <c r="K1219" s="59">
        <v>10000</v>
      </c>
      <c r="L1219" s="59">
        <v>10000</v>
      </c>
      <c r="M1219" s="59">
        <v>0</v>
      </c>
      <c r="N1219" s="59">
        <v>0</v>
      </c>
      <c r="O1219" s="59">
        <v>0</v>
      </c>
      <c r="P1219" s="59">
        <v>0</v>
      </c>
      <c r="Q1219">
        <v>0</v>
      </c>
      <c r="R1219">
        <v>0</v>
      </c>
    </row>
    <row r="1220" spans="1:19">
      <c r="A1220">
        <v>6657</v>
      </c>
      <c r="B1220" t="s">
        <v>2039</v>
      </c>
      <c r="C1220">
        <v>7008</v>
      </c>
      <c r="D1220" t="s">
        <v>792</v>
      </c>
      <c r="E1220">
        <v>320</v>
      </c>
      <c r="F1220" t="s">
        <v>1673</v>
      </c>
      <c r="G1220" t="s">
        <v>1672</v>
      </c>
      <c r="H1220">
        <v>146</v>
      </c>
      <c r="I1220" t="s">
        <v>331</v>
      </c>
      <c r="J1220" t="s">
        <v>522</v>
      </c>
      <c r="K1220" s="59">
        <v>3000</v>
      </c>
      <c r="L1220" s="59">
        <v>3000</v>
      </c>
      <c r="M1220" s="59">
        <v>0</v>
      </c>
      <c r="N1220" s="59">
        <v>0</v>
      </c>
      <c r="O1220" s="59">
        <v>0</v>
      </c>
      <c r="P1220" s="59">
        <v>0</v>
      </c>
      <c r="Q1220">
        <v>0</v>
      </c>
      <c r="R1220">
        <v>0</v>
      </c>
    </row>
    <row r="1221" spans="1:19">
      <c r="A1221">
        <v>6673</v>
      </c>
      <c r="B1221" t="s">
        <v>1271</v>
      </c>
      <c r="C1221">
        <v>17589</v>
      </c>
      <c r="D1221" t="s">
        <v>777</v>
      </c>
      <c r="E1221">
        <v>346</v>
      </c>
      <c r="F1221" t="s">
        <v>1270</v>
      </c>
      <c r="G1221" t="s">
        <v>1271</v>
      </c>
      <c r="H1221">
        <v>146</v>
      </c>
      <c r="I1221" t="s">
        <v>331</v>
      </c>
      <c r="J1221" t="s">
        <v>522</v>
      </c>
      <c r="K1221" s="59">
        <v>10000</v>
      </c>
      <c r="L1221" s="59">
        <v>10000</v>
      </c>
      <c r="M1221" s="59">
        <v>0</v>
      </c>
      <c r="N1221" s="59">
        <v>0</v>
      </c>
      <c r="O1221" s="59">
        <v>0</v>
      </c>
      <c r="P1221" s="59">
        <v>0</v>
      </c>
      <c r="Q1221">
        <v>0</v>
      </c>
      <c r="R1221">
        <v>0</v>
      </c>
    </row>
    <row r="1222" spans="1:19">
      <c r="A1222">
        <v>9233</v>
      </c>
      <c r="B1222" t="s">
        <v>2563</v>
      </c>
      <c r="C1222">
        <v>10887</v>
      </c>
      <c r="D1222" t="s">
        <v>826</v>
      </c>
      <c r="E1222">
        <v>318</v>
      </c>
      <c r="F1222" t="s">
        <v>1677</v>
      </c>
      <c r="G1222" t="s">
        <v>1678</v>
      </c>
      <c r="H1222">
        <v>146</v>
      </c>
      <c r="I1222" t="s">
        <v>331</v>
      </c>
      <c r="J1222" t="s">
        <v>522</v>
      </c>
      <c r="K1222" s="59">
        <v>50000</v>
      </c>
      <c r="L1222" s="59">
        <v>50000</v>
      </c>
      <c r="M1222" s="59">
        <v>0</v>
      </c>
      <c r="N1222" s="59">
        <v>0</v>
      </c>
      <c r="O1222" s="59">
        <v>0</v>
      </c>
      <c r="P1222" s="59">
        <v>1000</v>
      </c>
      <c r="Q1222">
        <v>0</v>
      </c>
      <c r="R1222">
        <v>0</v>
      </c>
    </row>
    <row r="1223" spans="1:19">
      <c r="A1223">
        <v>9338</v>
      </c>
      <c r="B1223" t="s">
        <v>2577</v>
      </c>
      <c r="C1223">
        <v>11158</v>
      </c>
      <c r="D1223" t="s">
        <v>943</v>
      </c>
      <c r="E1223">
        <v>320</v>
      </c>
      <c r="F1223" t="s">
        <v>1673</v>
      </c>
      <c r="G1223" t="s">
        <v>1672</v>
      </c>
      <c r="H1223">
        <v>146</v>
      </c>
      <c r="I1223" t="s">
        <v>331</v>
      </c>
      <c r="J1223" t="s">
        <v>522</v>
      </c>
      <c r="K1223" s="59">
        <v>1000</v>
      </c>
      <c r="L1223" s="59">
        <v>1000</v>
      </c>
      <c r="M1223" s="59">
        <v>0</v>
      </c>
      <c r="N1223" s="59">
        <v>0</v>
      </c>
      <c r="O1223" s="59">
        <v>0</v>
      </c>
      <c r="P1223" s="59">
        <v>0</v>
      </c>
      <c r="Q1223">
        <v>0</v>
      </c>
      <c r="R1223">
        <v>0</v>
      </c>
    </row>
    <row r="1224" spans="1:19">
      <c r="A1224">
        <v>9670</v>
      </c>
      <c r="B1224" t="s">
        <v>1672</v>
      </c>
      <c r="C1224">
        <v>15224</v>
      </c>
      <c r="D1224" t="s">
        <v>852</v>
      </c>
      <c r="E1224">
        <v>320</v>
      </c>
      <c r="F1224" t="s">
        <v>1673</v>
      </c>
      <c r="G1224" t="s">
        <v>1672</v>
      </c>
      <c r="H1224">
        <v>146</v>
      </c>
      <c r="I1224" t="s">
        <v>331</v>
      </c>
      <c r="J1224" t="s">
        <v>522</v>
      </c>
      <c r="K1224" s="59">
        <v>0</v>
      </c>
      <c r="L1224" s="59">
        <v>0</v>
      </c>
      <c r="M1224" s="59">
        <v>1260</v>
      </c>
      <c r="N1224" s="59">
        <v>0</v>
      </c>
      <c r="O1224" s="59">
        <v>0</v>
      </c>
      <c r="P1224" s="59">
        <v>0</v>
      </c>
      <c r="Q1224">
        <v>0</v>
      </c>
      <c r="R1224">
        <v>1260</v>
      </c>
    </row>
    <row r="1225" spans="1:19">
      <c r="A1225">
        <v>2048</v>
      </c>
      <c r="B1225" t="s">
        <v>1065</v>
      </c>
      <c r="C1225">
        <v>2578</v>
      </c>
      <c r="D1225" t="s">
        <v>600</v>
      </c>
      <c r="E1225">
        <v>335</v>
      </c>
      <c r="F1225" t="s">
        <v>1066</v>
      </c>
      <c r="G1225" t="s">
        <v>1067</v>
      </c>
      <c r="H1225">
        <v>147</v>
      </c>
      <c r="I1225" t="s">
        <v>272</v>
      </c>
      <c r="J1225" t="s">
        <v>273</v>
      </c>
      <c r="K1225" s="59">
        <v>1000</v>
      </c>
      <c r="L1225" s="59">
        <v>1000</v>
      </c>
      <c r="M1225" s="59">
        <v>0</v>
      </c>
      <c r="N1225" s="59">
        <v>0</v>
      </c>
      <c r="O1225" s="59">
        <v>0</v>
      </c>
      <c r="P1225" s="59">
        <v>0</v>
      </c>
      <c r="Q1225">
        <v>0</v>
      </c>
      <c r="R1225">
        <v>0</v>
      </c>
    </row>
    <row r="1226" spans="1:19">
      <c r="A1226">
        <v>2243</v>
      </c>
      <c r="B1226" t="s">
        <v>1295</v>
      </c>
      <c r="C1226">
        <v>9600</v>
      </c>
      <c r="D1226" t="s">
        <v>703</v>
      </c>
      <c r="E1226">
        <v>336</v>
      </c>
      <c r="F1226" t="s">
        <v>1296</v>
      </c>
      <c r="G1226" t="s">
        <v>1297</v>
      </c>
      <c r="H1226">
        <v>147</v>
      </c>
      <c r="I1226" t="s">
        <v>272</v>
      </c>
      <c r="J1226" t="s">
        <v>273</v>
      </c>
      <c r="K1226" s="59">
        <v>16720</v>
      </c>
      <c r="L1226" s="59">
        <v>16720</v>
      </c>
      <c r="M1226" s="59">
        <v>0</v>
      </c>
      <c r="N1226" s="59">
        <v>0</v>
      </c>
      <c r="O1226" s="59">
        <v>0</v>
      </c>
      <c r="P1226" s="59">
        <v>0</v>
      </c>
      <c r="Q1226">
        <v>0</v>
      </c>
      <c r="R1226">
        <v>0</v>
      </c>
    </row>
    <row r="1227" spans="1:19">
      <c r="A1227">
        <v>2410</v>
      </c>
      <c r="B1227" t="s">
        <v>1370</v>
      </c>
      <c r="C1227">
        <v>10478</v>
      </c>
      <c r="D1227" t="s">
        <v>700</v>
      </c>
      <c r="E1227">
        <v>336</v>
      </c>
      <c r="F1227" t="s">
        <v>1296</v>
      </c>
      <c r="G1227" t="s">
        <v>1297</v>
      </c>
      <c r="H1227">
        <v>147</v>
      </c>
      <c r="I1227" t="s">
        <v>272</v>
      </c>
      <c r="J1227" t="s">
        <v>273</v>
      </c>
      <c r="K1227" s="59">
        <v>2300</v>
      </c>
      <c r="L1227" s="59">
        <v>2300</v>
      </c>
      <c r="M1227" s="59">
        <v>0</v>
      </c>
      <c r="N1227" s="59">
        <v>0</v>
      </c>
      <c r="O1227" s="59">
        <v>0</v>
      </c>
      <c r="P1227" s="59">
        <v>0</v>
      </c>
      <c r="Q1227">
        <v>0</v>
      </c>
      <c r="R1227">
        <v>0</v>
      </c>
      <c r="S1227" t="s">
        <v>1371</v>
      </c>
    </row>
    <row r="1228" spans="1:19">
      <c r="A1228">
        <v>2412</v>
      </c>
      <c r="B1228" t="s">
        <v>1374</v>
      </c>
      <c r="C1228">
        <v>10192</v>
      </c>
      <c r="D1228" t="s">
        <v>702</v>
      </c>
      <c r="E1228">
        <v>335</v>
      </c>
      <c r="F1228" t="s">
        <v>1066</v>
      </c>
      <c r="G1228" t="s">
        <v>1067</v>
      </c>
      <c r="H1228">
        <v>147</v>
      </c>
      <c r="I1228" t="s">
        <v>272</v>
      </c>
      <c r="J1228" t="s">
        <v>273</v>
      </c>
      <c r="K1228" s="59">
        <v>3750</v>
      </c>
      <c r="L1228" s="59">
        <v>3750</v>
      </c>
      <c r="M1228" s="59">
        <v>0</v>
      </c>
      <c r="N1228" s="59">
        <v>0</v>
      </c>
      <c r="O1228" s="59">
        <v>0</v>
      </c>
      <c r="P1228" s="59">
        <v>0</v>
      </c>
      <c r="Q1228">
        <v>0</v>
      </c>
      <c r="R1228">
        <v>0</v>
      </c>
    </row>
    <row r="1229" spans="1:19">
      <c r="A1229">
        <v>2424</v>
      </c>
      <c r="B1229" t="s">
        <v>1386</v>
      </c>
      <c r="C1229">
        <v>8761</v>
      </c>
      <c r="D1229" t="s">
        <v>399</v>
      </c>
      <c r="E1229">
        <v>336</v>
      </c>
      <c r="F1229" t="s">
        <v>1296</v>
      </c>
      <c r="G1229" t="s">
        <v>1297</v>
      </c>
      <c r="H1229">
        <v>147</v>
      </c>
      <c r="I1229" t="s">
        <v>272</v>
      </c>
      <c r="J1229" t="s">
        <v>273</v>
      </c>
      <c r="K1229" s="59">
        <v>13200</v>
      </c>
      <c r="L1229" s="59">
        <v>13200</v>
      </c>
      <c r="M1229" s="59">
        <v>0</v>
      </c>
      <c r="N1229" s="59">
        <v>0</v>
      </c>
      <c r="O1229" s="59">
        <v>0</v>
      </c>
      <c r="P1229" s="59">
        <v>0</v>
      </c>
      <c r="Q1229">
        <v>0</v>
      </c>
      <c r="R1229">
        <v>0</v>
      </c>
      <c r="S1229" t="s">
        <v>1114</v>
      </c>
    </row>
    <row r="1230" spans="1:19">
      <c r="A1230">
        <v>2833</v>
      </c>
      <c r="B1230" t="s">
        <v>1688</v>
      </c>
      <c r="C1230">
        <v>5361</v>
      </c>
      <c r="D1230" t="s">
        <v>911</v>
      </c>
      <c r="E1230">
        <v>337</v>
      </c>
      <c r="F1230" t="s">
        <v>1273</v>
      </c>
      <c r="G1230" t="s">
        <v>1274</v>
      </c>
      <c r="H1230">
        <v>147</v>
      </c>
      <c r="I1230" t="s">
        <v>272</v>
      </c>
      <c r="J1230" t="s">
        <v>273</v>
      </c>
      <c r="K1230" s="59">
        <v>1000</v>
      </c>
      <c r="L1230" s="59">
        <v>1000</v>
      </c>
      <c r="M1230" s="59">
        <v>0</v>
      </c>
      <c r="N1230" s="59">
        <v>0</v>
      </c>
      <c r="O1230" s="59">
        <v>0</v>
      </c>
      <c r="P1230" s="59">
        <v>0</v>
      </c>
      <c r="Q1230">
        <v>0</v>
      </c>
      <c r="R1230">
        <v>0</v>
      </c>
    </row>
    <row r="1231" spans="1:19">
      <c r="A1231">
        <v>3124</v>
      </c>
      <c r="B1231" t="s">
        <v>1787</v>
      </c>
      <c r="C1231">
        <v>11729</v>
      </c>
      <c r="D1231" t="s">
        <v>765</v>
      </c>
      <c r="E1231">
        <v>335</v>
      </c>
      <c r="F1231" t="s">
        <v>1066</v>
      </c>
      <c r="G1231" t="s">
        <v>1067</v>
      </c>
      <c r="H1231">
        <v>147</v>
      </c>
      <c r="I1231" t="s">
        <v>272</v>
      </c>
      <c r="J1231" t="s">
        <v>273</v>
      </c>
      <c r="K1231" s="59">
        <v>8000</v>
      </c>
      <c r="L1231" s="59">
        <v>8000</v>
      </c>
      <c r="M1231" s="59">
        <v>0</v>
      </c>
      <c r="N1231" s="59">
        <v>0</v>
      </c>
      <c r="O1231" s="59">
        <v>0</v>
      </c>
      <c r="P1231" s="59">
        <v>0</v>
      </c>
      <c r="Q1231">
        <v>0</v>
      </c>
      <c r="R1231">
        <v>0</v>
      </c>
    </row>
    <row r="1232" spans="1:19">
      <c r="A1232">
        <v>3344</v>
      </c>
      <c r="B1232" t="s">
        <v>1803</v>
      </c>
      <c r="C1232">
        <v>7554</v>
      </c>
      <c r="D1232" t="s">
        <v>941</v>
      </c>
      <c r="E1232">
        <v>336</v>
      </c>
      <c r="F1232" t="s">
        <v>1296</v>
      </c>
      <c r="G1232" t="s">
        <v>1297</v>
      </c>
      <c r="H1232">
        <v>147</v>
      </c>
      <c r="I1232" t="s">
        <v>272</v>
      </c>
      <c r="J1232" t="s">
        <v>273</v>
      </c>
      <c r="K1232" s="59">
        <v>0</v>
      </c>
      <c r="L1232" s="59">
        <v>0</v>
      </c>
      <c r="M1232" s="59">
        <v>0</v>
      </c>
      <c r="N1232" s="59">
        <v>0</v>
      </c>
      <c r="O1232" s="59">
        <v>0</v>
      </c>
      <c r="P1232" s="59">
        <v>0</v>
      </c>
      <c r="Q1232">
        <v>0</v>
      </c>
      <c r="R1232">
        <v>0</v>
      </c>
    </row>
    <row r="1233" spans="1:19">
      <c r="A1233">
        <v>3477</v>
      </c>
      <c r="B1233" t="s">
        <v>1819</v>
      </c>
      <c r="C1233">
        <v>163</v>
      </c>
      <c r="D1233" t="s">
        <v>851</v>
      </c>
      <c r="E1233">
        <v>335</v>
      </c>
      <c r="F1233" t="s">
        <v>1066</v>
      </c>
      <c r="G1233" t="s">
        <v>1067</v>
      </c>
      <c r="H1233">
        <v>147</v>
      </c>
      <c r="I1233" t="s">
        <v>272</v>
      </c>
      <c r="J1233" t="s">
        <v>273</v>
      </c>
      <c r="K1233" s="59">
        <v>6000</v>
      </c>
      <c r="L1233" s="59">
        <v>6000</v>
      </c>
      <c r="M1233" s="59">
        <v>0</v>
      </c>
      <c r="N1233" s="59">
        <v>0</v>
      </c>
      <c r="O1233" s="59">
        <v>0</v>
      </c>
      <c r="P1233" s="59">
        <v>0</v>
      </c>
      <c r="Q1233">
        <v>0</v>
      </c>
      <c r="R1233">
        <v>0</v>
      </c>
    </row>
    <row r="1234" spans="1:19">
      <c r="A1234">
        <v>3582</v>
      </c>
      <c r="B1234" t="s">
        <v>1877</v>
      </c>
      <c r="C1234">
        <v>201</v>
      </c>
      <c r="D1234" t="s">
        <v>906</v>
      </c>
      <c r="E1234">
        <v>337</v>
      </c>
      <c r="F1234" t="s">
        <v>1273</v>
      </c>
      <c r="G1234" t="s">
        <v>1274</v>
      </c>
      <c r="H1234">
        <v>147</v>
      </c>
      <c r="I1234" t="s">
        <v>272</v>
      </c>
      <c r="J1234" t="s">
        <v>273</v>
      </c>
      <c r="K1234" s="59">
        <v>600</v>
      </c>
      <c r="L1234" s="59">
        <v>600</v>
      </c>
      <c r="M1234" s="59">
        <v>0</v>
      </c>
      <c r="N1234" s="59">
        <v>0</v>
      </c>
      <c r="O1234" s="59">
        <v>0</v>
      </c>
      <c r="P1234" s="59">
        <v>0</v>
      </c>
      <c r="Q1234">
        <v>0</v>
      </c>
      <c r="R1234">
        <v>0</v>
      </c>
    </row>
    <row r="1235" spans="1:19">
      <c r="A1235">
        <v>3980</v>
      </c>
      <c r="B1235" t="s">
        <v>1991</v>
      </c>
      <c r="C1235">
        <v>15224</v>
      </c>
      <c r="D1235" t="s">
        <v>852</v>
      </c>
      <c r="E1235">
        <v>336</v>
      </c>
      <c r="F1235" t="s">
        <v>1296</v>
      </c>
      <c r="G1235" t="s">
        <v>1297</v>
      </c>
      <c r="H1235">
        <v>147</v>
      </c>
      <c r="I1235" t="s">
        <v>272</v>
      </c>
      <c r="J1235" t="s">
        <v>273</v>
      </c>
      <c r="K1235" s="59">
        <v>0</v>
      </c>
      <c r="L1235" s="59">
        <v>0</v>
      </c>
      <c r="M1235" s="59">
        <v>0</v>
      </c>
      <c r="N1235" s="59">
        <v>0</v>
      </c>
      <c r="O1235" s="59">
        <v>0</v>
      </c>
      <c r="P1235" s="59">
        <v>0</v>
      </c>
      <c r="Q1235">
        <v>0</v>
      </c>
      <c r="R1235">
        <v>0</v>
      </c>
    </row>
    <row r="1236" spans="1:19">
      <c r="A1236">
        <v>5184</v>
      </c>
      <c r="B1236" t="s">
        <v>1274</v>
      </c>
      <c r="C1236">
        <v>233</v>
      </c>
      <c r="D1236" t="s">
        <v>753</v>
      </c>
      <c r="E1236">
        <v>337</v>
      </c>
      <c r="F1236" t="s">
        <v>1273</v>
      </c>
      <c r="G1236" t="s">
        <v>1274</v>
      </c>
      <c r="H1236">
        <v>147</v>
      </c>
      <c r="I1236" t="s">
        <v>272</v>
      </c>
      <c r="J1236" t="s">
        <v>273</v>
      </c>
      <c r="K1236" s="59">
        <v>2000</v>
      </c>
      <c r="L1236" s="59">
        <v>2000</v>
      </c>
      <c r="M1236" s="59">
        <v>0</v>
      </c>
      <c r="N1236" s="59">
        <v>0</v>
      </c>
      <c r="O1236" s="59">
        <v>0</v>
      </c>
      <c r="P1236" s="59">
        <v>0</v>
      </c>
      <c r="Q1236">
        <v>0</v>
      </c>
      <c r="R1236">
        <v>0</v>
      </c>
    </row>
    <row r="1237" spans="1:19">
      <c r="A1237">
        <v>7154</v>
      </c>
      <c r="B1237" t="s">
        <v>2351</v>
      </c>
      <c r="C1237">
        <v>223</v>
      </c>
      <c r="D1237" t="s">
        <v>749</v>
      </c>
      <c r="E1237">
        <v>337</v>
      </c>
      <c r="F1237" t="s">
        <v>1273</v>
      </c>
      <c r="G1237" t="s">
        <v>1274</v>
      </c>
      <c r="H1237">
        <v>147</v>
      </c>
      <c r="I1237" t="s">
        <v>272</v>
      </c>
      <c r="J1237" t="s">
        <v>273</v>
      </c>
      <c r="K1237" s="59">
        <v>3000</v>
      </c>
      <c r="L1237" s="59">
        <v>3000</v>
      </c>
      <c r="M1237" s="59">
        <v>0</v>
      </c>
      <c r="N1237" s="59">
        <v>0</v>
      </c>
      <c r="O1237" s="59">
        <v>0</v>
      </c>
      <c r="P1237" s="59">
        <v>0</v>
      </c>
      <c r="Q1237">
        <v>0</v>
      </c>
      <c r="R1237">
        <v>0</v>
      </c>
    </row>
    <row r="1238" spans="1:19">
      <c r="A1238">
        <v>8755</v>
      </c>
      <c r="B1238" t="s">
        <v>2495</v>
      </c>
      <c r="C1238">
        <v>201</v>
      </c>
      <c r="D1238" t="s">
        <v>906</v>
      </c>
      <c r="E1238">
        <v>355</v>
      </c>
      <c r="F1238" t="s">
        <v>1357</v>
      </c>
      <c r="G1238" t="s">
        <v>1358</v>
      </c>
      <c r="H1238">
        <v>147</v>
      </c>
      <c r="I1238" t="s">
        <v>272</v>
      </c>
      <c r="J1238" t="s">
        <v>273</v>
      </c>
      <c r="K1238" s="59">
        <v>30000</v>
      </c>
      <c r="L1238" s="59">
        <v>30000</v>
      </c>
      <c r="M1238" s="59">
        <v>30000</v>
      </c>
      <c r="N1238" s="59">
        <v>0</v>
      </c>
      <c r="O1238" s="59">
        <v>0</v>
      </c>
      <c r="P1238" s="59">
        <v>0</v>
      </c>
      <c r="Q1238">
        <v>0</v>
      </c>
      <c r="R1238">
        <v>0</v>
      </c>
      <c r="S1238" t="s">
        <v>2496</v>
      </c>
    </row>
    <row r="1239" spans="1:19">
      <c r="A1239">
        <v>9351</v>
      </c>
      <c r="B1239" t="s">
        <v>2582</v>
      </c>
      <c r="C1239">
        <v>18476</v>
      </c>
      <c r="D1239" t="s">
        <v>779</v>
      </c>
      <c r="E1239">
        <v>335</v>
      </c>
      <c r="F1239" t="s">
        <v>1066</v>
      </c>
      <c r="G1239" t="s">
        <v>1067</v>
      </c>
      <c r="H1239">
        <v>147</v>
      </c>
      <c r="I1239" t="s">
        <v>272</v>
      </c>
      <c r="J1239" t="s">
        <v>273</v>
      </c>
      <c r="K1239" s="59">
        <v>2000</v>
      </c>
      <c r="L1239" s="59">
        <v>2000</v>
      </c>
      <c r="M1239" s="59">
        <v>0</v>
      </c>
      <c r="N1239" s="59">
        <v>0</v>
      </c>
      <c r="O1239" s="59">
        <v>0</v>
      </c>
      <c r="P1239" s="59">
        <v>0</v>
      </c>
      <c r="Q1239">
        <v>0</v>
      </c>
      <c r="R1239">
        <v>0</v>
      </c>
    </row>
    <row r="1240" spans="1:19">
      <c r="A1240">
        <v>2086</v>
      </c>
      <c r="B1240" t="s">
        <v>1115</v>
      </c>
      <c r="C1240">
        <v>204</v>
      </c>
      <c r="D1240" t="s">
        <v>926</v>
      </c>
      <c r="E1240">
        <v>354</v>
      </c>
      <c r="F1240" t="s">
        <v>1116</v>
      </c>
      <c r="G1240" t="s">
        <v>1117</v>
      </c>
      <c r="H1240">
        <v>148</v>
      </c>
      <c r="I1240" t="s">
        <v>287</v>
      </c>
      <c r="J1240" t="s">
        <v>288</v>
      </c>
      <c r="K1240" s="59">
        <v>148000</v>
      </c>
      <c r="L1240" s="59">
        <v>148000</v>
      </c>
      <c r="M1240" s="59">
        <v>148000</v>
      </c>
      <c r="N1240" s="59">
        <v>0</v>
      </c>
      <c r="O1240" s="59">
        <v>0</v>
      </c>
      <c r="P1240" s="59">
        <v>0</v>
      </c>
      <c r="Q1240">
        <v>0</v>
      </c>
      <c r="R1240">
        <v>0</v>
      </c>
    </row>
    <row r="1241" spans="1:19">
      <c r="A1241">
        <v>2825</v>
      </c>
      <c r="B1241" t="s">
        <v>1685</v>
      </c>
      <c r="C1241">
        <v>12611</v>
      </c>
      <c r="D1241" t="s">
        <v>931</v>
      </c>
      <c r="E1241">
        <v>305</v>
      </c>
      <c r="F1241" t="s">
        <v>1498</v>
      </c>
      <c r="G1241" t="s">
        <v>1499</v>
      </c>
      <c r="H1241">
        <v>148</v>
      </c>
      <c r="I1241" t="s">
        <v>287</v>
      </c>
      <c r="J1241" t="s">
        <v>288</v>
      </c>
      <c r="K1241" s="59">
        <v>3000</v>
      </c>
      <c r="L1241" s="59">
        <v>3000</v>
      </c>
      <c r="M1241" s="59">
        <v>0</v>
      </c>
      <c r="N1241" s="59">
        <v>0</v>
      </c>
      <c r="O1241" s="59">
        <v>0</v>
      </c>
      <c r="P1241" s="59">
        <v>0</v>
      </c>
      <c r="Q1241">
        <v>0</v>
      </c>
      <c r="R1241">
        <v>0</v>
      </c>
    </row>
    <row r="1242" spans="1:19">
      <c r="A1242">
        <v>7176</v>
      </c>
      <c r="B1242" t="s">
        <v>2352</v>
      </c>
      <c r="C1242">
        <v>204</v>
      </c>
      <c r="D1242" t="s">
        <v>926</v>
      </c>
      <c r="E1242">
        <v>354</v>
      </c>
      <c r="F1242" t="s">
        <v>1116</v>
      </c>
      <c r="G1242" t="s">
        <v>1117</v>
      </c>
      <c r="H1242">
        <v>148</v>
      </c>
      <c r="I1242" t="s">
        <v>287</v>
      </c>
      <c r="J1242" t="s">
        <v>288</v>
      </c>
      <c r="K1242" s="59">
        <v>780000</v>
      </c>
      <c r="L1242" s="59">
        <v>780000</v>
      </c>
      <c r="M1242" s="59">
        <v>809000</v>
      </c>
      <c r="N1242" s="59">
        <v>0</v>
      </c>
      <c r="O1242" s="59">
        <v>0</v>
      </c>
      <c r="P1242" s="59">
        <v>0</v>
      </c>
      <c r="Q1242">
        <v>0</v>
      </c>
      <c r="R1242">
        <v>29000</v>
      </c>
      <c r="S1242" t="s">
        <v>2353</v>
      </c>
    </row>
    <row r="1243" spans="1:19">
      <c r="A1243">
        <v>2123</v>
      </c>
      <c r="B1243" t="s">
        <v>1150</v>
      </c>
      <c r="C1243">
        <v>204</v>
      </c>
      <c r="D1243" t="s">
        <v>926</v>
      </c>
      <c r="E1243">
        <v>330</v>
      </c>
      <c r="F1243" t="s">
        <v>1151</v>
      </c>
      <c r="G1243" t="s">
        <v>1152</v>
      </c>
      <c r="H1243">
        <v>149</v>
      </c>
      <c r="I1243" t="s">
        <v>306</v>
      </c>
      <c r="J1243" t="s">
        <v>307</v>
      </c>
      <c r="K1243" s="59">
        <v>400000</v>
      </c>
      <c r="L1243" s="59">
        <v>400000</v>
      </c>
      <c r="M1243" s="59">
        <v>360000</v>
      </c>
      <c r="N1243" s="59">
        <v>0</v>
      </c>
      <c r="O1243" s="59">
        <v>0</v>
      </c>
      <c r="P1243" s="59">
        <v>0</v>
      </c>
      <c r="Q1243">
        <v>0</v>
      </c>
      <c r="R1243">
        <v>0</v>
      </c>
    </row>
    <row r="1244" spans="1:19">
      <c r="A1244">
        <v>2124</v>
      </c>
      <c r="B1244" t="s">
        <v>1153</v>
      </c>
      <c r="C1244">
        <v>204</v>
      </c>
      <c r="D1244" t="s">
        <v>926</v>
      </c>
      <c r="E1244">
        <v>330</v>
      </c>
      <c r="F1244" t="s">
        <v>1151</v>
      </c>
      <c r="G1244" t="s">
        <v>1152</v>
      </c>
      <c r="H1244">
        <v>149</v>
      </c>
      <c r="I1244" t="s">
        <v>306</v>
      </c>
      <c r="J1244" t="s">
        <v>307</v>
      </c>
      <c r="K1244" s="59">
        <v>4000</v>
      </c>
      <c r="L1244" s="59">
        <v>4000</v>
      </c>
      <c r="M1244" s="59">
        <v>4000</v>
      </c>
      <c r="N1244" s="59">
        <v>0</v>
      </c>
      <c r="O1244" s="59">
        <v>0</v>
      </c>
      <c r="P1244" s="59">
        <v>0</v>
      </c>
      <c r="Q1244">
        <v>0</v>
      </c>
      <c r="R1244">
        <v>0</v>
      </c>
      <c r="S1244" t="s">
        <v>1154</v>
      </c>
    </row>
    <row r="1245" spans="1:19">
      <c r="A1245">
        <v>2555</v>
      </c>
      <c r="B1245" t="s">
        <v>1513</v>
      </c>
      <c r="C1245">
        <v>255</v>
      </c>
      <c r="D1245" t="s">
        <v>901</v>
      </c>
      <c r="E1245">
        <v>327</v>
      </c>
      <c r="F1245" t="s">
        <v>1514</v>
      </c>
      <c r="G1245" t="s">
        <v>1515</v>
      </c>
      <c r="H1245">
        <v>149</v>
      </c>
      <c r="I1245" t="s">
        <v>306</v>
      </c>
      <c r="J1245" t="s">
        <v>307</v>
      </c>
      <c r="K1245" s="59">
        <v>15000</v>
      </c>
      <c r="L1245" s="59">
        <v>15000</v>
      </c>
      <c r="M1245" s="59">
        <v>0</v>
      </c>
      <c r="N1245" s="59">
        <v>0</v>
      </c>
      <c r="O1245" s="59">
        <v>0</v>
      </c>
      <c r="P1245" s="59">
        <v>0</v>
      </c>
      <c r="Q1245">
        <v>0</v>
      </c>
      <c r="R1245">
        <v>0</v>
      </c>
    </row>
    <row r="1246" spans="1:19">
      <c r="A1246">
        <v>2644</v>
      </c>
      <c r="B1246" t="s">
        <v>1515</v>
      </c>
      <c r="C1246">
        <v>6015</v>
      </c>
      <c r="D1246" t="s">
        <v>900</v>
      </c>
      <c r="E1246">
        <v>327</v>
      </c>
      <c r="F1246" t="s">
        <v>1514</v>
      </c>
      <c r="G1246" t="s">
        <v>1515</v>
      </c>
      <c r="H1246">
        <v>149</v>
      </c>
      <c r="I1246" t="s">
        <v>306</v>
      </c>
      <c r="J1246" t="s">
        <v>307</v>
      </c>
      <c r="K1246" s="59">
        <v>300</v>
      </c>
      <c r="L1246" s="59">
        <v>300</v>
      </c>
      <c r="M1246" s="59">
        <v>0</v>
      </c>
      <c r="N1246" s="59">
        <v>0</v>
      </c>
      <c r="O1246" s="59">
        <v>0</v>
      </c>
      <c r="P1246" s="59">
        <v>0</v>
      </c>
      <c r="Q1246">
        <v>0</v>
      </c>
      <c r="R1246">
        <v>0</v>
      </c>
    </row>
    <row r="1247" spans="1:19">
      <c r="A1247">
        <v>4484</v>
      </c>
      <c r="B1247" t="s">
        <v>2084</v>
      </c>
      <c r="C1247">
        <v>75</v>
      </c>
      <c r="D1247" t="s">
        <v>910</v>
      </c>
      <c r="E1247">
        <v>324</v>
      </c>
      <c r="F1247" t="s">
        <v>2085</v>
      </c>
      <c r="G1247" t="s">
        <v>2084</v>
      </c>
      <c r="H1247">
        <v>149</v>
      </c>
      <c r="I1247" t="s">
        <v>306</v>
      </c>
      <c r="J1247" t="s">
        <v>307</v>
      </c>
      <c r="K1247" s="59">
        <v>5000</v>
      </c>
      <c r="L1247" s="59">
        <v>5000</v>
      </c>
      <c r="M1247" s="59">
        <v>0</v>
      </c>
      <c r="N1247" s="59">
        <v>0</v>
      </c>
      <c r="O1247" s="59">
        <v>0</v>
      </c>
      <c r="P1247" s="59">
        <v>0</v>
      </c>
      <c r="Q1247">
        <v>0</v>
      </c>
      <c r="R1247">
        <v>0</v>
      </c>
    </row>
    <row r="1248" spans="1:19">
      <c r="A1248">
        <v>6567</v>
      </c>
      <c r="B1248" t="s">
        <v>1261</v>
      </c>
      <c r="C1248">
        <v>76</v>
      </c>
      <c r="D1248" t="s">
        <v>933</v>
      </c>
      <c r="E1248">
        <v>338</v>
      </c>
      <c r="F1248" t="s">
        <v>1260</v>
      </c>
      <c r="G1248" t="s">
        <v>1261</v>
      </c>
      <c r="H1248">
        <v>149</v>
      </c>
      <c r="I1248" t="s">
        <v>306</v>
      </c>
      <c r="J1248" t="s">
        <v>307</v>
      </c>
      <c r="K1248" s="59">
        <v>1800</v>
      </c>
      <c r="L1248" s="59">
        <v>1800</v>
      </c>
      <c r="M1248" s="59">
        <v>0</v>
      </c>
      <c r="N1248" s="59">
        <v>0</v>
      </c>
      <c r="O1248" s="59">
        <v>0</v>
      </c>
      <c r="P1248" s="59">
        <v>0</v>
      </c>
      <c r="Q1248">
        <v>0</v>
      </c>
      <c r="R1248">
        <v>0</v>
      </c>
    </row>
    <row r="1249" spans="1:19">
      <c r="A1249">
        <v>6604</v>
      </c>
      <c r="B1249" t="s">
        <v>1515</v>
      </c>
      <c r="C1249">
        <v>206</v>
      </c>
      <c r="D1249" t="s">
        <v>904</v>
      </c>
      <c r="E1249">
        <v>327</v>
      </c>
      <c r="F1249" t="s">
        <v>1514</v>
      </c>
      <c r="G1249" t="s">
        <v>1515</v>
      </c>
      <c r="H1249">
        <v>149</v>
      </c>
      <c r="I1249" t="s">
        <v>306</v>
      </c>
      <c r="J1249" t="s">
        <v>307</v>
      </c>
      <c r="K1249" s="59">
        <v>3000</v>
      </c>
      <c r="L1249" s="59">
        <v>3000</v>
      </c>
      <c r="M1249" s="59">
        <v>0</v>
      </c>
      <c r="N1249" s="59">
        <v>0</v>
      </c>
      <c r="O1249" s="59">
        <v>0</v>
      </c>
      <c r="P1249" s="59">
        <v>0</v>
      </c>
      <c r="Q1249">
        <v>0</v>
      </c>
      <c r="R1249">
        <v>0</v>
      </c>
    </row>
    <row r="1250" spans="1:19">
      <c r="A1250">
        <v>7183</v>
      </c>
      <c r="B1250" t="s">
        <v>223</v>
      </c>
      <c r="C1250">
        <v>204</v>
      </c>
      <c r="D1250" t="s">
        <v>926</v>
      </c>
      <c r="E1250">
        <v>330</v>
      </c>
      <c r="F1250" t="s">
        <v>1151</v>
      </c>
      <c r="G1250" t="s">
        <v>1152</v>
      </c>
      <c r="H1250">
        <v>149</v>
      </c>
      <c r="I1250" t="s">
        <v>306</v>
      </c>
      <c r="J1250" t="s">
        <v>307</v>
      </c>
      <c r="K1250" s="59">
        <v>280000</v>
      </c>
      <c r="L1250" s="59">
        <v>280000</v>
      </c>
      <c r="M1250" s="59">
        <v>0</v>
      </c>
      <c r="N1250" s="59">
        <v>0</v>
      </c>
      <c r="O1250" s="59">
        <v>0</v>
      </c>
      <c r="P1250" s="59">
        <v>5000</v>
      </c>
      <c r="Q1250">
        <v>0</v>
      </c>
      <c r="R1250">
        <v>0</v>
      </c>
      <c r="S1250" t="s">
        <v>2355</v>
      </c>
    </row>
    <row r="1251" spans="1:19">
      <c r="A1251">
        <v>2203</v>
      </c>
      <c r="B1251" t="s">
        <v>1239</v>
      </c>
      <c r="C1251">
        <v>204</v>
      </c>
      <c r="D1251" t="s">
        <v>926</v>
      </c>
      <c r="E1251">
        <v>413</v>
      </c>
      <c r="F1251" t="s">
        <v>1179</v>
      </c>
      <c r="G1251" t="s">
        <v>1180</v>
      </c>
      <c r="H1251">
        <v>150</v>
      </c>
      <c r="I1251" t="s">
        <v>338</v>
      </c>
      <c r="J1251" t="s">
        <v>339</v>
      </c>
      <c r="K1251" s="59">
        <v>75000</v>
      </c>
      <c r="L1251" s="59">
        <v>75000</v>
      </c>
      <c r="M1251" s="59">
        <v>74990.149999999994</v>
      </c>
      <c r="N1251" s="59">
        <v>9.85</v>
      </c>
      <c r="O1251" s="59">
        <v>0</v>
      </c>
      <c r="P1251" s="59">
        <v>0</v>
      </c>
      <c r="Q1251">
        <v>0</v>
      </c>
      <c r="R1251">
        <v>0</v>
      </c>
      <c r="S1251" t="s">
        <v>1240</v>
      </c>
    </row>
    <row r="1252" spans="1:19">
      <c r="A1252">
        <v>2204</v>
      </c>
      <c r="B1252" t="s">
        <v>1241</v>
      </c>
      <c r="C1252">
        <v>204</v>
      </c>
      <c r="D1252" t="s">
        <v>926</v>
      </c>
      <c r="E1252">
        <v>413</v>
      </c>
      <c r="F1252" t="s">
        <v>1179</v>
      </c>
      <c r="G1252" t="s">
        <v>1180</v>
      </c>
      <c r="H1252">
        <v>150</v>
      </c>
      <c r="I1252" t="s">
        <v>338</v>
      </c>
      <c r="J1252" t="s">
        <v>339</v>
      </c>
      <c r="K1252" s="59">
        <v>42000</v>
      </c>
      <c r="L1252" s="59">
        <v>42000</v>
      </c>
      <c r="M1252" s="59">
        <v>38691.07</v>
      </c>
      <c r="N1252" s="59">
        <v>3308.93</v>
      </c>
      <c r="O1252" s="59">
        <v>0</v>
      </c>
      <c r="P1252" s="59">
        <v>0</v>
      </c>
      <c r="Q1252">
        <v>0</v>
      </c>
      <c r="R1252">
        <v>0</v>
      </c>
      <c r="S1252" t="s">
        <v>1242</v>
      </c>
    </row>
    <row r="1253" spans="1:19">
      <c r="A1253">
        <v>4668</v>
      </c>
      <c r="B1253" t="s">
        <v>2125</v>
      </c>
      <c r="C1253">
        <v>336</v>
      </c>
      <c r="D1253" t="s">
        <v>235</v>
      </c>
      <c r="E1253">
        <v>413</v>
      </c>
      <c r="F1253" t="s">
        <v>1179</v>
      </c>
      <c r="G1253" t="s">
        <v>1180</v>
      </c>
      <c r="H1253">
        <v>150</v>
      </c>
      <c r="I1253" t="s">
        <v>338</v>
      </c>
      <c r="J1253" t="s">
        <v>339</v>
      </c>
      <c r="K1253" s="59">
        <v>0</v>
      </c>
      <c r="L1253" s="59">
        <v>300</v>
      </c>
      <c r="M1253" s="59">
        <v>0</v>
      </c>
      <c r="N1253" s="59">
        <v>0</v>
      </c>
      <c r="O1253" s="59">
        <v>0</v>
      </c>
      <c r="P1253" s="59">
        <v>0</v>
      </c>
      <c r="Q1253">
        <v>0</v>
      </c>
      <c r="R1253">
        <v>0</v>
      </c>
    </row>
    <row r="1254" spans="1:19">
      <c r="A1254">
        <v>2058</v>
      </c>
      <c r="B1254" t="s">
        <v>1080</v>
      </c>
      <c r="C1254">
        <v>2578</v>
      </c>
      <c r="D1254" t="s">
        <v>600</v>
      </c>
      <c r="E1254">
        <v>317</v>
      </c>
      <c r="F1254" t="s">
        <v>1081</v>
      </c>
      <c r="G1254" t="s">
        <v>1082</v>
      </c>
      <c r="H1254">
        <v>151</v>
      </c>
      <c r="I1254" t="s">
        <v>362</v>
      </c>
      <c r="J1254" t="s">
        <v>523</v>
      </c>
      <c r="K1254" s="59">
        <v>1298</v>
      </c>
      <c r="L1254" s="59">
        <v>1298</v>
      </c>
      <c r="M1254" s="59">
        <v>0</v>
      </c>
      <c r="N1254" s="59">
        <v>0</v>
      </c>
      <c r="O1254" s="59">
        <v>0</v>
      </c>
      <c r="P1254" s="59">
        <v>0</v>
      </c>
      <c r="Q1254">
        <v>0</v>
      </c>
      <c r="R1254">
        <v>0</v>
      </c>
    </row>
    <row r="1255" spans="1:19">
      <c r="A1255">
        <v>2164</v>
      </c>
      <c r="B1255" t="s">
        <v>1216</v>
      </c>
      <c r="C1255">
        <v>161</v>
      </c>
      <c r="D1255" t="s">
        <v>967</v>
      </c>
      <c r="E1255">
        <v>317</v>
      </c>
      <c r="F1255" t="s">
        <v>1081</v>
      </c>
      <c r="G1255" t="s">
        <v>1082</v>
      </c>
      <c r="H1255">
        <v>151</v>
      </c>
      <c r="I1255" t="s">
        <v>362</v>
      </c>
      <c r="J1255" t="s">
        <v>523</v>
      </c>
      <c r="K1255" s="59">
        <v>4000</v>
      </c>
      <c r="L1255" s="59">
        <v>4000</v>
      </c>
      <c r="M1255" s="59">
        <v>0</v>
      </c>
      <c r="N1255" s="59">
        <v>0</v>
      </c>
      <c r="O1255" s="59">
        <v>0</v>
      </c>
      <c r="P1255" s="59">
        <v>0</v>
      </c>
      <c r="Q1255">
        <v>0</v>
      </c>
      <c r="R1255">
        <v>0</v>
      </c>
    </row>
    <row r="1256" spans="1:19">
      <c r="A1256">
        <v>3030</v>
      </c>
      <c r="B1256" t="s">
        <v>1763</v>
      </c>
      <c r="C1256">
        <v>11737</v>
      </c>
      <c r="D1256" t="s">
        <v>771</v>
      </c>
      <c r="E1256">
        <v>317</v>
      </c>
      <c r="F1256" t="s">
        <v>1081</v>
      </c>
      <c r="G1256" t="s">
        <v>1082</v>
      </c>
      <c r="H1256">
        <v>151</v>
      </c>
      <c r="I1256" t="s">
        <v>362</v>
      </c>
      <c r="J1256" t="s">
        <v>523</v>
      </c>
      <c r="K1256" s="59">
        <v>0</v>
      </c>
      <c r="L1256" s="59">
        <v>0</v>
      </c>
      <c r="M1256" s="59">
        <v>0</v>
      </c>
      <c r="N1256" s="59">
        <v>0</v>
      </c>
      <c r="O1256" s="59">
        <v>0</v>
      </c>
      <c r="P1256" s="59">
        <v>0</v>
      </c>
      <c r="Q1256">
        <v>0</v>
      </c>
      <c r="R1256">
        <v>0</v>
      </c>
      <c r="S1256" t="s">
        <v>1764</v>
      </c>
    </row>
    <row r="1257" spans="1:19">
      <c r="A1257">
        <v>3051</v>
      </c>
      <c r="B1257" t="s">
        <v>1082</v>
      </c>
      <c r="C1257">
        <v>89</v>
      </c>
      <c r="D1257" t="s">
        <v>847</v>
      </c>
      <c r="E1257">
        <v>317</v>
      </c>
      <c r="F1257" t="s">
        <v>1081</v>
      </c>
      <c r="G1257" t="s">
        <v>1082</v>
      </c>
      <c r="H1257">
        <v>151</v>
      </c>
      <c r="I1257" t="s">
        <v>362</v>
      </c>
      <c r="J1257" t="s">
        <v>523</v>
      </c>
      <c r="K1257" s="59">
        <v>12000</v>
      </c>
      <c r="L1257" s="59">
        <v>12000</v>
      </c>
      <c r="M1257" s="59">
        <v>0</v>
      </c>
      <c r="N1257" s="59">
        <v>0</v>
      </c>
      <c r="O1257" s="59">
        <v>0</v>
      </c>
      <c r="P1257" s="59">
        <v>0</v>
      </c>
      <c r="Q1257">
        <v>0</v>
      </c>
      <c r="R1257">
        <v>0</v>
      </c>
    </row>
    <row r="1258" spans="1:19">
      <c r="A1258">
        <v>3076</v>
      </c>
      <c r="B1258" t="s">
        <v>1768</v>
      </c>
      <c r="C1258">
        <v>57</v>
      </c>
      <c r="D1258" t="s">
        <v>840</v>
      </c>
      <c r="E1258">
        <v>317</v>
      </c>
      <c r="F1258" t="s">
        <v>1081</v>
      </c>
      <c r="G1258" t="s">
        <v>1082</v>
      </c>
      <c r="H1258">
        <v>151</v>
      </c>
      <c r="I1258" t="s">
        <v>362</v>
      </c>
      <c r="J1258" t="s">
        <v>523</v>
      </c>
      <c r="K1258" s="59">
        <v>15000</v>
      </c>
      <c r="L1258" s="59">
        <v>15000</v>
      </c>
      <c r="M1258" s="59">
        <v>0</v>
      </c>
      <c r="N1258" s="59">
        <v>0</v>
      </c>
      <c r="O1258" s="59">
        <v>0</v>
      </c>
      <c r="P1258" s="59">
        <v>0</v>
      </c>
      <c r="Q1258">
        <v>0</v>
      </c>
      <c r="R1258">
        <v>0</v>
      </c>
    </row>
    <row r="1259" spans="1:19">
      <c r="A1259">
        <v>3110</v>
      </c>
      <c r="B1259" t="s">
        <v>1780</v>
      </c>
      <c r="C1259">
        <v>100</v>
      </c>
      <c r="D1259" t="s">
        <v>848</v>
      </c>
      <c r="E1259">
        <v>317</v>
      </c>
      <c r="F1259" t="s">
        <v>1081</v>
      </c>
      <c r="G1259" t="s">
        <v>1082</v>
      </c>
      <c r="H1259">
        <v>151</v>
      </c>
      <c r="I1259" t="s">
        <v>362</v>
      </c>
      <c r="J1259" t="s">
        <v>523</v>
      </c>
      <c r="K1259" s="59">
        <v>400</v>
      </c>
      <c r="L1259" s="59">
        <v>400</v>
      </c>
      <c r="M1259" s="59">
        <v>0</v>
      </c>
      <c r="N1259" s="59">
        <v>0</v>
      </c>
      <c r="O1259" s="59">
        <v>0</v>
      </c>
      <c r="P1259" s="59">
        <v>0</v>
      </c>
      <c r="Q1259">
        <v>0</v>
      </c>
      <c r="R1259">
        <v>0</v>
      </c>
    </row>
    <row r="1260" spans="1:19">
      <c r="A1260">
        <v>3478</v>
      </c>
      <c r="B1260" t="s">
        <v>1768</v>
      </c>
      <c r="C1260">
        <v>163</v>
      </c>
      <c r="D1260" t="s">
        <v>851</v>
      </c>
      <c r="E1260">
        <v>317</v>
      </c>
      <c r="F1260" t="s">
        <v>1081</v>
      </c>
      <c r="G1260" t="s">
        <v>1082</v>
      </c>
      <c r="H1260">
        <v>151</v>
      </c>
      <c r="I1260" t="s">
        <v>362</v>
      </c>
      <c r="J1260" t="s">
        <v>523</v>
      </c>
      <c r="K1260" s="59">
        <v>2000</v>
      </c>
      <c r="L1260" s="59">
        <v>2000</v>
      </c>
      <c r="M1260" s="59">
        <v>0</v>
      </c>
      <c r="N1260" s="59">
        <v>0</v>
      </c>
      <c r="O1260" s="59">
        <v>0</v>
      </c>
      <c r="P1260" s="59">
        <v>0</v>
      </c>
      <c r="Q1260">
        <v>0</v>
      </c>
      <c r="R1260">
        <v>0</v>
      </c>
    </row>
    <row r="1261" spans="1:19">
      <c r="A1261">
        <v>3588</v>
      </c>
      <c r="B1261" t="s">
        <v>1879</v>
      </c>
      <c r="C1261">
        <v>94</v>
      </c>
      <c r="D1261" t="s">
        <v>817</v>
      </c>
      <c r="E1261">
        <v>317</v>
      </c>
      <c r="F1261" t="s">
        <v>1081</v>
      </c>
      <c r="G1261" t="s">
        <v>1082</v>
      </c>
      <c r="H1261">
        <v>151</v>
      </c>
      <c r="I1261" t="s">
        <v>362</v>
      </c>
      <c r="J1261" t="s">
        <v>523</v>
      </c>
      <c r="K1261" s="59">
        <v>400</v>
      </c>
      <c r="L1261" s="59">
        <v>400</v>
      </c>
      <c r="M1261" s="59">
        <v>0</v>
      </c>
      <c r="N1261" s="59">
        <v>0</v>
      </c>
      <c r="O1261" s="59">
        <v>0</v>
      </c>
      <c r="P1261" s="59">
        <v>0</v>
      </c>
      <c r="Q1261">
        <v>0</v>
      </c>
      <c r="R1261">
        <v>0</v>
      </c>
    </row>
    <row r="1262" spans="1:19">
      <c r="A1262">
        <v>3603</v>
      </c>
      <c r="B1262" t="s">
        <v>1882</v>
      </c>
      <c r="C1262">
        <v>94</v>
      </c>
      <c r="D1262" t="s">
        <v>817</v>
      </c>
      <c r="E1262">
        <v>471</v>
      </c>
      <c r="F1262" t="s">
        <v>1883</v>
      </c>
      <c r="G1262" t="s">
        <v>1884</v>
      </c>
      <c r="H1262">
        <v>151</v>
      </c>
      <c r="I1262" t="s">
        <v>362</v>
      </c>
      <c r="J1262" t="s">
        <v>523</v>
      </c>
      <c r="K1262" s="59">
        <v>3000</v>
      </c>
      <c r="L1262" s="59">
        <v>3000</v>
      </c>
      <c r="M1262" s="59">
        <v>0</v>
      </c>
      <c r="N1262" s="59">
        <v>0</v>
      </c>
      <c r="O1262" s="59">
        <v>0</v>
      </c>
      <c r="P1262" s="59">
        <v>0</v>
      </c>
      <c r="Q1262">
        <v>0</v>
      </c>
      <c r="R1262">
        <v>0</v>
      </c>
    </row>
    <row r="1263" spans="1:19">
      <c r="A1263">
        <v>3656</v>
      </c>
      <c r="B1263" t="s">
        <v>1768</v>
      </c>
      <c r="C1263">
        <v>206</v>
      </c>
      <c r="D1263" t="s">
        <v>904</v>
      </c>
      <c r="E1263">
        <v>317</v>
      </c>
      <c r="F1263" t="s">
        <v>1081</v>
      </c>
      <c r="G1263" t="s">
        <v>1082</v>
      </c>
      <c r="H1263">
        <v>151</v>
      </c>
      <c r="I1263" t="s">
        <v>362</v>
      </c>
      <c r="J1263" t="s">
        <v>523</v>
      </c>
      <c r="K1263" s="59">
        <v>4000</v>
      </c>
      <c r="L1263" s="59">
        <v>4000</v>
      </c>
      <c r="M1263" s="59">
        <v>0</v>
      </c>
      <c r="N1263" s="59">
        <v>0</v>
      </c>
      <c r="O1263" s="59">
        <v>0</v>
      </c>
      <c r="P1263" s="59">
        <v>0</v>
      </c>
      <c r="Q1263">
        <v>0</v>
      </c>
      <c r="R1263">
        <v>0</v>
      </c>
      <c r="S1263" t="s">
        <v>1905</v>
      </c>
    </row>
    <row r="1264" spans="1:19">
      <c r="A1264">
        <v>3806</v>
      </c>
      <c r="B1264" t="s">
        <v>1935</v>
      </c>
      <c r="C1264">
        <v>58</v>
      </c>
      <c r="D1264" t="s">
        <v>836</v>
      </c>
      <c r="E1264">
        <v>319</v>
      </c>
      <c r="F1264" t="s">
        <v>1679</v>
      </c>
      <c r="G1264" t="s">
        <v>1680</v>
      </c>
      <c r="H1264">
        <v>151</v>
      </c>
      <c r="I1264" t="s">
        <v>362</v>
      </c>
      <c r="J1264" t="s">
        <v>523</v>
      </c>
      <c r="K1264" s="59">
        <v>40590</v>
      </c>
      <c r="L1264" s="59">
        <v>40590</v>
      </c>
      <c r="M1264" s="59">
        <v>0</v>
      </c>
      <c r="N1264" s="59">
        <v>0</v>
      </c>
      <c r="O1264" s="59">
        <v>0</v>
      </c>
      <c r="P1264" s="59">
        <v>0</v>
      </c>
      <c r="Q1264">
        <v>0</v>
      </c>
      <c r="R1264">
        <v>0</v>
      </c>
    </row>
    <row r="1265" spans="1:19">
      <c r="A1265">
        <v>3827</v>
      </c>
      <c r="B1265" t="s">
        <v>1938</v>
      </c>
      <c r="C1265">
        <v>56</v>
      </c>
      <c r="D1265" t="s">
        <v>833</v>
      </c>
      <c r="E1265">
        <v>317</v>
      </c>
      <c r="F1265" t="s">
        <v>1081</v>
      </c>
      <c r="G1265" t="s">
        <v>1082</v>
      </c>
      <c r="H1265">
        <v>151</v>
      </c>
      <c r="I1265" t="s">
        <v>362</v>
      </c>
      <c r="J1265" t="s">
        <v>523</v>
      </c>
      <c r="K1265" s="59">
        <v>300</v>
      </c>
      <c r="L1265" s="59">
        <v>300</v>
      </c>
      <c r="M1265" s="59">
        <v>0</v>
      </c>
      <c r="N1265" s="59">
        <v>0</v>
      </c>
      <c r="O1265" s="59">
        <v>0</v>
      </c>
      <c r="P1265" s="59">
        <v>0</v>
      </c>
      <c r="Q1265">
        <v>0</v>
      </c>
      <c r="R1265">
        <v>0</v>
      </c>
    </row>
    <row r="1266" spans="1:19">
      <c r="A1266">
        <v>3864</v>
      </c>
      <c r="B1266" t="s">
        <v>1948</v>
      </c>
      <c r="C1266">
        <v>57</v>
      </c>
      <c r="D1266" t="s">
        <v>840</v>
      </c>
      <c r="E1266">
        <v>318</v>
      </c>
      <c r="F1266" t="s">
        <v>1677</v>
      </c>
      <c r="G1266" t="s">
        <v>1678</v>
      </c>
      <c r="H1266">
        <v>151</v>
      </c>
      <c r="I1266" t="s">
        <v>362</v>
      </c>
      <c r="J1266" t="s">
        <v>523</v>
      </c>
      <c r="K1266" s="59">
        <v>5400</v>
      </c>
      <c r="L1266" s="59">
        <v>5400</v>
      </c>
      <c r="M1266" s="59">
        <v>0</v>
      </c>
      <c r="N1266" s="59">
        <v>0</v>
      </c>
      <c r="O1266" s="59">
        <v>0</v>
      </c>
      <c r="P1266" s="59">
        <v>0</v>
      </c>
      <c r="Q1266">
        <v>0</v>
      </c>
      <c r="R1266">
        <v>0</v>
      </c>
    </row>
    <row r="1267" spans="1:19">
      <c r="A1267">
        <v>3933</v>
      </c>
      <c r="B1267" t="s">
        <v>1960</v>
      </c>
      <c r="C1267">
        <v>55</v>
      </c>
      <c r="D1267" t="s">
        <v>834</v>
      </c>
      <c r="E1267">
        <v>317</v>
      </c>
      <c r="F1267" t="s">
        <v>1081</v>
      </c>
      <c r="G1267" t="s">
        <v>1082</v>
      </c>
      <c r="H1267">
        <v>151</v>
      </c>
      <c r="I1267" t="s">
        <v>362</v>
      </c>
      <c r="J1267" t="s">
        <v>523</v>
      </c>
      <c r="K1267" s="59">
        <v>400</v>
      </c>
      <c r="L1267" s="59">
        <v>400</v>
      </c>
      <c r="M1267" s="59">
        <v>0</v>
      </c>
      <c r="N1267" s="59">
        <v>0</v>
      </c>
      <c r="O1267" s="59">
        <v>0</v>
      </c>
      <c r="P1267" s="59">
        <v>0</v>
      </c>
      <c r="Q1267">
        <v>0</v>
      </c>
      <c r="R1267">
        <v>0</v>
      </c>
      <c r="S1267" t="s">
        <v>1961</v>
      </c>
    </row>
    <row r="1268" spans="1:19">
      <c r="A1268">
        <v>3935</v>
      </c>
      <c r="B1268" t="s">
        <v>1964</v>
      </c>
      <c r="C1268">
        <v>55</v>
      </c>
      <c r="D1268" t="s">
        <v>834</v>
      </c>
      <c r="E1268">
        <v>460</v>
      </c>
      <c r="F1268" t="s">
        <v>1965</v>
      </c>
      <c r="G1268" t="s">
        <v>1966</v>
      </c>
      <c r="H1268">
        <v>151</v>
      </c>
      <c r="I1268" t="s">
        <v>362</v>
      </c>
      <c r="J1268" t="s">
        <v>523</v>
      </c>
      <c r="K1268" s="59">
        <v>300</v>
      </c>
      <c r="L1268" s="59">
        <v>300</v>
      </c>
      <c r="M1268" s="59">
        <v>0</v>
      </c>
      <c r="N1268" s="59">
        <v>0</v>
      </c>
      <c r="O1268" s="59">
        <v>0</v>
      </c>
      <c r="P1268" s="59">
        <v>0</v>
      </c>
      <c r="Q1268">
        <v>0</v>
      </c>
      <c r="R1268">
        <v>0</v>
      </c>
      <c r="S1268" t="s">
        <v>1967</v>
      </c>
    </row>
    <row r="1269" spans="1:19">
      <c r="A1269">
        <v>3946</v>
      </c>
      <c r="B1269" t="s">
        <v>1972</v>
      </c>
      <c r="C1269">
        <v>168</v>
      </c>
      <c r="D1269" t="s">
        <v>841</v>
      </c>
      <c r="E1269">
        <v>317</v>
      </c>
      <c r="F1269" t="s">
        <v>1081</v>
      </c>
      <c r="G1269" t="s">
        <v>1082</v>
      </c>
      <c r="H1269">
        <v>151</v>
      </c>
      <c r="I1269" t="s">
        <v>362</v>
      </c>
      <c r="J1269" t="s">
        <v>523</v>
      </c>
      <c r="K1269" s="59">
        <v>300</v>
      </c>
      <c r="L1269" s="59">
        <v>300</v>
      </c>
      <c r="M1269" s="59">
        <v>0</v>
      </c>
      <c r="N1269" s="59">
        <v>0</v>
      </c>
      <c r="O1269" s="59">
        <v>0</v>
      </c>
      <c r="P1269" s="59">
        <v>0</v>
      </c>
      <c r="Q1269">
        <v>0</v>
      </c>
      <c r="R1269">
        <v>0</v>
      </c>
    </row>
    <row r="1270" spans="1:19">
      <c r="A1270">
        <v>3956</v>
      </c>
      <c r="B1270" t="s">
        <v>1979</v>
      </c>
      <c r="C1270">
        <v>43</v>
      </c>
      <c r="D1270" t="s">
        <v>831</v>
      </c>
      <c r="E1270">
        <v>318</v>
      </c>
      <c r="F1270" t="s">
        <v>1677</v>
      </c>
      <c r="G1270" t="s">
        <v>1678</v>
      </c>
      <c r="H1270">
        <v>151</v>
      </c>
      <c r="I1270" t="s">
        <v>362</v>
      </c>
      <c r="J1270" t="s">
        <v>523</v>
      </c>
      <c r="K1270" s="59">
        <v>0</v>
      </c>
      <c r="L1270" s="59">
        <v>0</v>
      </c>
      <c r="M1270" s="59">
        <v>0</v>
      </c>
      <c r="N1270" s="59">
        <v>0</v>
      </c>
      <c r="O1270" s="59">
        <v>0</v>
      </c>
      <c r="P1270" s="59">
        <v>0</v>
      </c>
      <c r="Q1270">
        <v>0</v>
      </c>
      <c r="R1270">
        <v>0</v>
      </c>
      <c r="S1270" t="s">
        <v>1980</v>
      </c>
    </row>
    <row r="1271" spans="1:19">
      <c r="A1271">
        <v>3995</v>
      </c>
      <c r="B1271" t="s">
        <v>1966</v>
      </c>
      <c r="C1271">
        <v>14882</v>
      </c>
      <c r="D1271" t="s">
        <v>882</v>
      </c>
      <c r="E1271">
        <v>460</v>
      </c>
      <c r="F1271" t="s">
        <v>1965</v>
      </c>
      <c r="G1271" t="s">
        <v>1966</v>
      </c>
      <c r="H1271">
        <v>151</v>
      </c>
      <c r="I1271" t="s">
        <v>362</v>
      </c>
      <c r="J1271" t="s">
        <v>523</v>
      </c>
      <c r="K1271" s="59">
        <v>500</v>
      </c>
      <c r="L1271" s="59">
        <v>500</v>
      </c>
      <c r="M1271" s="59">
        <v>0</v>
      </c>
      <c r="N1271" s="59">
        <v>0</v>
      </c>
      <c r="O1271" s="59">
        <v>0</v>
      </c>
      <c r="P1271" s="59">
        <v>0</v>
      </c>
      <c r="Q1271">
        <v>0</v>
      </c>
      <c r="R1271">
        <v>0</v>
      </c>
    </row>
    <row r="1272" spans="1:19">
      <c r="A1272">
        <v>4004</v>
      </c>
      <c r="B1272" t="s">
        <v>1997</v>
      </c>
      <c r="C1272">
        <v>14869</v>
      </c>
      <c r="D1272" t="s">
        <v>867</v>
      </c>
      <c r="E1272">
        <v>317</v>
      </c>
      <c r="F1272" t="s">
        <v>1081</v>
      </c>
      <c r="G1272" t="s">
        <v>1082</v>
      </c>
      <c r="H1272">
        <v>151</v>
      </c>
      <c r="I1272" t="s">
        <v>362</v>
      </c>
      <c r="J1272" t="s">
        <v>523</v>
      </c>
      <c r="K1272" s="59">
        <v>300</v>
      </c>
      <c r="L1272" s="59">
        <v>300</v>
      </c>
      <c r="M1272" s="59">
        <v>0</v>
      </c>
      <c r="N1272" s="59">
        <v>0</v>
      </c>
      <c r="O1272" s="59">
        <v>0</v>
      </c>
      <c r="P1272" s="59">
        <v>0</v>
      </c>
      <c r="Q1272">
        <v>0</v>
      </c>
      <c r="R1272">
        <v>0</v>
      </c>
    </row>
    <row r="1273" spans="1:19">
      <c r="A1273">
        <v>4013</v>
      </c>
      <c r="B1273" t="s">
        <v>2000</v>
      </c>
      <c r="C1273">
        <v>15984</v>
      </c>
      <c r="D1273" t="s">
        <v>859</v>
      </c>
      <c r="E1273">
        <v>317</v>
      </c>
      <c r="F1273" t="s">
        <v>1081</v>
      </c>
      <c r="G1273" t="s">
        <v>1082</v>
      </c>
      <c r="H1273">
        <v>151</v>
      </c>
      <c r="I1273" t="s">
        <v>362</v>
      </c>
      <c r="J1273" t="s">
        <v>523</v>
      </c>
      <c r="K1273" s="59">
        <v>0</v>
      </c>
      <c r="L1273" s="59">
        <v>0</v>
      </c>
      <c r="M1273" s="59">
        <v>0</v>
      </c>
      <c r="N1273" s="59">
        <v>0</v>
      </c>
      <c r="O1273" s="59">
        <v>0</v>
      </c>
      <c r="P1273" s="59">
        <v>0</v>
      </c>
      <c r="Q1273">
        <v>0</v>
      </c>
      <c r="R1273">
        <v>0</v>
      </c>
    </row>
    <row r="1274" spans="1:19">
      <c r="A1274">
        <v>4241</v>
      </c>
      <c r="B1274" t="s">
        <v>2048</v>
      </c>
      <c r="C1274">
        <v>14891</v>
      </c>
      <c r="D1274" t="s">
        <v>887</v>
      </c>
      <c r="E1274">
        <v>317</v>
      </c>
      <c r="F1274" t="s">
        <v>1081</v>
      </c>
      <c r="G1274" t="s">
        <v>1082</v>
      </c>
      <c r="H1274">
        <v>151</v>
      </c>
      <c r="I1274" t="s">
        <v>362</v>
      </c>
      <c r="J1274" t="s">
        <v>523</v>
      </c>
      <c r="K1274" s="59">
        <v>300</v>
      </c>
      <c r="L1274" s="59">
        <v>300</v>
      </c>
      <c r="M1274" s="59">
        <v>0</v>
      </c>
      <c r="N1274" s="59">
        <v>0</v>
      </c>
      <c r="O1274" s="59">
        <v>0</v>
      </c>
      <c r="P1274" s="59">
        <v>0</v>
      </c>
      <c r="Q1274">
        <v>0</v>
      </c>
      <c r="R1274">
        <v>0</v>
      </c>
    </row>
    <row r="1275" spans="1:19">
      <c r="A1275">
        <v>4244</v>
      </c>
      <c r="B1275" t="s">
        <v>2048</v>
      </c>
      <c r="C1275">
        <v>15043</v>
      </c>
      <c r="D1275" t="s">
        <v>889</v>
      </c>
      <c r="E1275">
        <v>317</v>
      </c>
      <c r="F1275" t="s">
        <v>1081</v>
      </c>
      <c r="G1275" t="s">
        <v>1082</v>
      </c>
      <c r="H1275">
        <v>151</v>
      </c>
      <c r="I1275" t="s">
        <v>362</v>
      </c>
      <c r="J1275" t="s">
        <v>523</v>
      </c>
      <c r="K1275" s="59">
        <v>300</v>
      </c>
      <c r="L1275" s="59">
        <v>300</v>
      </c>
      <c r="M1275" s="59">
        <v>0</v>
      </c>
      <c r="N1275" s="59">
        <v>0</v>
      </c>
      <c r="O1275" s="59">
        <v>0</v>
      </c>
      <c r="P1275" s="59">
        <v>0</v>
      </c>
      <c r="Q1275">
        <v>0</v>
      </c>
      <c r="R1275">
        <v>0</v>
      </c>
    </row>
    <row r="1276" spans="1:19">
      <c r="A1276">
        <v>4482</v>
      </c>
      <c r="B1276" t="s">
        <v>1082</v>
      </c>
      <c r="C1276">
        <v>14884</v>
      </c>
      <c r="D1276" t="s">
        <v>880</v>
      </c>
      <c r="E1276">
        <v>317</v>
      </c>
      <c r="F1276" t="s">
        <v>1081</v>
      </c>
      <c r="G1276" t="s">
        <v>1082</v>
      </c>
      <c r="H1276">
        <v>151</v>
      </c>
      <c r="I1276" t="s">
        <v>362</v>
      </c>
      <c r="J1276" t="s">
        <v>523</v>
      </c>
      <c r="K1276" s="59">
        <v>200</v>
      </c>
      <c r="L1276" s="59">
        <v>200</v>
      </c>
      <c r="M1276" s="59">
        <v>0</v>
      </c>
      <c r="N1276" s="59">
        <v>0</v>
      </c>
      <c r="O1276" s="59">
        <v>0</v>
      </c>
      <c r="P1276" s="59">
        <v>0</v>
      </c>
      <c r="Q1276">
        <v>0</v>
      </c>
      <c r="R1276">
        <v>0</v>
      </c>
    </row>
    <row r="1277" spans="1:19">
      <c r="A1277">
        <v>4489</v>
      </c>
      <c r="B1277" t="s">
        <v>2089</v>
      </c>
      <c r="C1277">
        <v>60</v>
      </c>
      <c r="D1277" t="s">
        <v>850</v>
      </c>
      <c r="E1277">
        <v>317</v>
      </c>
      <c r="F1277" t="s">
        <v>1081</v>
      </c>
      <c r="G1277" t="s">
        <v>1082</v>
      </c>
      <c r="H1277">
        <v>151</v>
      </c>
      <c r="I1277" t="s">
        <v>362</v>
      </c>
      <c r="J1277" t="s">
        <v>523</v>
      </c>
      <c r="K1277" s="59">
        <v>1000</v>
      </c>
      <c r="L1277" s="59">
        <v>1000</v>
      </c>
      <c r="M1277" s="59">
        <v>0</v>
      </c>
      <c r="N1277" s="59">
        <v>0</v>
      </c>
      <c r="O1277" s="59">
        <v>0</v>
      </c>
      <c r="P1277" s="59">
        <v>0</v>
      </c>
      <c r="Q1277">
        <v>0</v>
      </c>
      <c r="R1277">
        <v>0</v>
      </c>
    </row>
    <row r="1278" spans="1:19">
      <c r="A1278">
        <v>4522</v>
      </c>
      <c r="B1278" t="s">
        <v>2104</v>
      </c>
      <c r="C1278">
        <v>160</v>
      </c>
      <c r="D1278" t="s">
        <v>842</v>
      </c>
      <c r="E1278">
        <v>317</v>
      </c>
      <c r="F1278" t="s">
        <v>1081</v>
      </c>
      <c r="G1278" t="s">
        <v>1082</v>
      </c>
      <c r="H1278">
        <v>151</v>
      </c>
      <c r="I1278" t="s">
        <v>362</v>
      </c>
      <c r="J1278" t="s">
        <v>523</v>
      </c>
      <c r="K1278" s="59">
        <v>2000</v>
      </c>
      <c r="L1278" s="59">
        <v>2000</v>
      </c>
      <c r="M1278" s="59">
        <v>0</v>
      </c>
      <c r="N1278" s="59">
        <v>0</v>
      </c>
      <c r="O1278" s="59">
        <v>0</v>
      </c>
      <c r="P1278" s="59">
        <v>0</v>
      </c>
      <c r="Q1278">
        <v>0</v>
      </c>
      <c r="R1278">
        <v>0</v>
      </c>
    </row>
    <row r="1279" spans="1:19">
      <c r="A1279">
        <v>4674</v>
      </c>
      <c r="B1279" t="s">
        <v>2128</v>
      </c>
      <c r="C1279">
        <v>336</v>
      </c>
      <c r="D1279" t="s">
        <v>235</v>
      </c>
      <c r="E1279">
        <v>317</v>
      </c>
      <c r="F1279" t="s">
        <v>1081</v>
      </c>
      <c r="G1279" t="s">
        <v>1082</v>
      </c>
      <c r="H1279">
        <v>151</v>
      </c>
      <c r="I1279" t="s">
        <v>362</v>
      </c>
      <c r="J1279" t="s">
        <v>523</v>
      </c>
      <c r="K1279" s="59">
        <v>0</v>
      </c>
      <c r="L1279" s="59">
        <v>2000</v>
      </c>
      <c r="M1279" s="59">
        <v>0</v>
      </c>
      <c r="N1279" s="59">
        <v>0</v>
      </c>
      <c r="O1279" s="59">
        <v>0</v>
      </c>
      <c r="P1279" s="59">
        <v>0</v>
      </c>
      <c r="Q1279">
        <v>0</v>
      </c>
      <c r="R1279">
        <v>0</v>
      </c>
    </row>
    <row r="1280" spans="1:19">
      <c r="A1280">
        <v>4843</v>
      </c>
      <c r="B1280" t="s">
        <v>2104</v>
      </c>
      <c r="C1280">
        <v>16603</v>
      </c>
      <c r="D1280" t="s">
        <v>959</v>
      </c>
      <c r="E1280">
        <v>317</v>
      </c>
      <c r="F1280" t="s">
        <v>1081</v>
      </c>
      <c r="G1280" t="s">
        <v>1082</v>
      </c>
      <c r="H1280">
        <v>151</v>
      </c>
      <c r="I1280" t="s">
        <v>362</v>
      </c>
      <c r="J1280" t="s">
        <v>523</v>
      </c>
      <c r="K1280" s="59">
        <v>0</v>
      </c>
      <c r="L1280" s="59">
        <v>0</v>
      </c>
      <c r="M1280" s="59">
        <v>0</v>
      </c>
      <c r="N1280" s="59">
        <v>0</v>
      </c>
      <c r="O1280" s="59">
        <v>0</v>
      </c>
      <c r="P1280" s="59">
        <v>0</v>
      </c>
      <c r="Q1280">
        <v>0</v>
      </c>
      <c r="R1280">
        <v>0</v>
      </c>
    </row>
    <row r="1281" spans="1:19">
      <c r="A1281">
        <v>4849</v>
      </c>
      <c r="B1281" t="s">
        <v>2138</v>
      </c>
      <c r="C1281">
        <v>16604</v>
      </c>
      <c r="D1281" t="s">
        <v>952</v>
      </c>
      <c r="E1281">
        <v>317</v>
      </c>
      <c r="F1281" t="s">
        <v>1081</v>
      </c>
      <c r="G1281" t="s">
        <v>1082</v>
      </c>
      <c r="H1281">
        <v>151</v>
      </c>
      <c r="I1281" t="s">
        <v>362</v>
      </c>
      <c r="J1281" t="s">
        <v>523</v>
      </c>
      <c r="K1281" s="59">
        <v>0</v>
      </c>
      <c r="L1281" s="59">
        <v>3000</v>
      </c>
      <c r="M1281" s="59">
        <v>0</v>
      </c>
      <c r="N1281" s="59">
        <v>0</v>
      </c>
      <c r="O1281" s="59">
        <v>0</v>
      </c>
      <c r="P1281" s="59">
        <v>0</v>
      </c>
      <c r="Q1281">
        <v>0</v>
      </c>
      <c r="R1281">
        <v>0</v>
      </c>
    </row>
    <row r="1282" spans="1:19">
      <c r="A1282">
        <v>4924</v>
      </c>
      <c r="B1282" t="s">
        <v>2143</v>
      </c>
      <c r="C1282">
        <v>15224</v>
      </c>
      <c r="D1282" t="s">
        <v>852</v>
      </c>
      <c r="E1282">
        <v>317</v>
      </c>
      <c r="F1282" t="s">
        <v>1081</v>
      </c>
      <c r="G1282" t="s">
        <v>1082</v>
      </c>
      <c r="H1282">
        <v>151</v>
      </c>
      <c r="I1282" t="s">
        <v>362</v>
      </c>
      <c r="J1282" t="s">
        <v>523</v>
      </c>
      <c r="K1282" s="59">
        <v>1200</v>
      </c>
      <c r="L1282" s="59">
        <v>1200</v>
      </c>
      <c r="M1282" s="59">
        <v>1915.11</v>
      </c>
      <c r="N1282" s="59">
        <v>0</v>
      </c>
      <c r="O1282" s="59">
        <v>0</v>
      </c>
      <c r="P1282" s="59">
        <v>0</v>
      </c>
      <c r="Q1282">
        <v>0</v>
      </c>
      <c r="R1282">
        <v>740</v>
      </c>
    </row>
    <row r="1283" spans="1:19">
      <c r="A1283">
        <v>6223</v>
      </c>
      <c r="B1283" t="s">
        <v>2274</v>
      </c>
      <c r="C1283">
        <v>88</v>
      </c>
      <c r="D1283" t="s">
        <v>854</v>
      </c>
      <c r="E1283">
        <v>317</v>
      </c>
      <c r="F1283" t="s">
        <v>1081</v>
      </c>
      <c r="G1283" t="s">
        <v>1082</v>
      </c>
      <c r="H1283">
        <v>151</v>
      </c>
      <c r="I1283" t="s">
        <v>362</v>
      </c>
      <c r="J1283" t="s">
        <v>523</v>
      </c>
      <c r="K1283" s="59">
        <v>5040</v>
      </c>
      <c r="L1283" s="59">
        <v>7000</v>
      </c>
      <c r="M1283" s="59">
        <v>0</v>
      </c>
      <c r="N1283" s="59">
        <v>0</v>
      </c>
      <c r="O1283" s="59">
        <v>0</v>
      </c>
      <c r="P1283" s="59">
        <v>0</v>
      </c>
      <c r="Q1283">
        <v>0</v>
      </c>
      <c r="R1283">
        <v>0</v>
      </c>
    </row>
    <row r="1284" spans="1:19">
      <c r="A1284">
        <v>6552</v>
      </c>
      <c r="B1284" t="s">
        <v>1082</v>
      </c>
      <c r="C1284">
        <v>288</v>
      </c>
      <c r="D1284" t="s">
        <v>883</v>
      </c>
      <c r="E1284">
        <v>317</v>
      </c>
      <c r="F1284" t="s">
        <v>1081</v>
      </c>
      <c r="G1284" t="s">
        <v>1082</v>
      </c>
      <c r="H1284">
        <v>151</v>
      </c>
      <c r="I1284" t="s">
        <v>362</v>
      </c>
      <c r="J1284" t="s">
        <v>523</v>
      </c>
      <c r="K1284" s="59">
        <v>0</v>
      </c>
      <c r="L1284" s="59">
        <v>0</v>
      </c>
      <c r="M1284" s="59">
        <v>0</v>
      </c>
      <c r="N1284" s="59">
        <v>0</v>
      </c>
      <c r="O1284" s="59">
        <v>0</v>
      </c>
      <c r="P1284" s="59">
        <v>0</v>
      </c>
      <c r="Q1284">
        <v>0</v>
      </c>
      <c r="R1284">
        <v>0</v>
      </c>
    </row>
    <row r="1285" spans="1:19">
      <c r="A1285">
        <v>6584</v>
      </c>
      <c r="B1285" t="s">
        <v>1082</v>
      </c>
      <c r="C1285">
        <v>8756</v>
      </c>
      <c r="D1285" t="s">
        <v>944</v>
      </c>
      <c r="E1285">
        <v>317</v>
      </c>
      <c r="F1285" t="s">
        <v>1081</v>
      </c>
      <c r="G1285" t="s">
        <v>1082</v>
      </c>
      <c r="H1285">
        <v>151</v>
      </c>
      <c r="I1285" t="s">
        <v>362</v>
      </c>
      <c r="J1285" t="s">
        <v>523</v>
      </c>
      <c r="K1285" s="59">
        <v>800</v>
      </c>
      <c r="L1285" s="59">
        <v>800</v>
      </c>
      <c r="M1285" s="59">
        <v>0</v>
      </c>
      <c r="N1285" s="59">
        <v>0</v>
      </c>
      <c r="O1285" s="59">
        <v>0</v>
      </c>
      <c r="P1285" s="59">
        <v>0</v>
      </c>
      <c r="Q1285">
        <v>0</v>
      </c>
      <c r="R1285">
        <v>0</v>
      </c>
      <c r="S1285" t="s">
        <v>2291</v>
      </c>
    </row>
    <row r="1286" spans="1:19">
      <c r="A1286">
        <v>6594</v>
      </c>
      <c r="B1286" t="s">
        <v>2294</v>
      </c>
      <c r="C1286">
        <v>208</v>
      </c>
      <c r="D1286" t="s">
        <v>927</v>
      </c>
      <c r="E1286">
        <v>318</v>
      </c>
      <c r="F1286" t="s">
        <v>1677</v>
      </c>
      <c r="G1286" t="s">
        <v>1678</v>
      </c>
      <c r="H1286">
        <v>151</v>
      </c>
      <c r="I1286" t="s">
        <v>362</v>
      </c>
      <c r="J1286" t="s">
        <v>523</v>
      </c>
      <c r="K1286" s="59">
        <v>1000</v>
      </c>
      <c r="L1286" s="59">
        <v>1000</v>
      </c>
      <c r="M1286" s="59">
        <v>0</v>
      </c>
      <c r="N1286" s="59">
        <v>0</v>
      </c>
      <c r="O1286" s="59">
        <v>0</v>
      </c>
      <c r="P1286" s="59">
        <v>0</v>
      </c>
      <c r="Q1286">
        <v>0</v>
      </c>
      <c r="R1286">
        <v>0</v>
      </c>
    </row>
    <row r="1287" spans="1:19">
      <c r="A1287">
        <v>6623</v>
      </c>
      <c r="B1287" t="s">
        <v>1232</v>
      </c>
      <c r="C1287">
        <v>14882</v>
      </c>
      <c r="D1287" t="s">
        <v>882</v>
      </c>
      <c r="E1287">
        <v>407</v>
      </c>
      <c r="F1287" t="s">
        <v>1231</v>
      </c>
      <c r="G1287" t="s">
        <v>1232</v>
      </c>
      <c r="H1287">
        <v>151</v>
      </c>
      <c r="I1287" t="s">
        <v>362</v>
      </c>
      <c r="J1287" t="s">
        <v>523</v>
      </c>
      <c r="K1287" s="59">
        <v>0</v>
      </c>
      <c r="L1287" s="59">
        <v>0</v>
      </c>
      <c r="M1287" s="59">
        <v>0</v>
      </c>
      <c r="N1287" s="59">
        <v>0</v>
      </c>
      <c r="O1287" s="59">
        <v>0</v>
      </c>
      <c r="P1287" s="59">
        <v>0</v>
      </c>
      <c r="Q1287">
        <v>0</v>
      </c>
      <c r="R1287">
        <v>0</v>
      </c>
    </row>
    <row r="1288" spans="1:19">
      <c r="A1288">
        <v>6624</v>
      </c>
      <c r="B1288" t="s">
        <v>1082</v>
      </c>
      <c r="C1288">
        <v>14882</v>
      </c>
      <c r="D1288" t="s">
        <v>882</v>
      </c>
      <c r="E1288">
        <v>317</v>
      </c>
      <c r="F1288" t="s">
        <v>1081</v>
      </c>
      <c r="G1288" t="s">
        <v>1082</v>
      </c>
      <c r="H1288">
        <v>151</v>
      </c>
      <c r="I1288" t="s">
        <v>362</v>
      </c>
      <c r="J1288" t="s">
        <v>523</v>
      </c>
      <c r="K1288" s="59">
        <v>0</v>
      </c>
      <c r="L1288" s="59">
        <v>0</v>
      </c>
      <c r="M1288" s="59">
        <v>0</v>
      </c>
      <c r="N1288" s="59">
        <v>0</v>
      </c>
      <c r="O1288" s="59">
        <v>0</v>
      </c>
      <c r="P1288" s="59">
        <v>0</v>
      </c>
      <c r="Q1288">
        <v>0</v>
      </c>
      <c r="R1288">
        <v>0</v>
      </c>
    </row>
    <row r="1289" spans="1:19">
      <c r="A1289">
        <v>6694</v>
      </c>
      <c r="B1289" t="s">
        <v>1082</v>
      </c>
      <c r="C1289">
        <v>15224</v>
      </c>
      <c r="D1289" t="s">
        <v>852</v>
      </c>
      <c r="E1289">
        <v>317</v>
      </c>
      <c r="F1289" t="s">
        <v>1081</v>
      </c>
      <c r="G1289" t="s">
        <v>1082</v>
      </c>
      <c r="H1289">
        <v>151</v>
      </c>
      <c r="I1289" t="s">
        <v>362</v>
      </c>
      <c r="J1289" t="s">
        <v>523</v>
      </c>
      <c r="K1289" s="59">
        <v>3000</v>
      </c>
      <c r="L1289" s="59">
        <v>3000</v>
      </c>
      <c r="M1289" s="59">
        <v>0</v>
      </c>
      <c r="N1289" s="59">
        <v>0</v>
      </c>
      <c r="O1289" s="59">
        <v>1000</v>
      </c>
      <c r="P1289" s="59">
        <v>2000</v>
      </c>
      <c r="Q1289">
        <v>0</v>
      </c>
      <c r="R1289">
        <v>0</v>
      </c>
    </row>
    <row r="1290" spans="1:19">
      <c r="A1290">
        <v>6841</v>
      </c>
      <c r="B1290" t="s">
        <v>2324</v>
      </c>
      <c r="C1290">
        <v>55</v>
      </c>
      <c r="D1290" t="s">
        <v>834</v>
      </c>
      <c r="E1290">
        <v>457</v>
      </c>
      <c r="F1290" t="s">
        <v>2325</v>
      </c>
      <c r="G1290" t="s">
        <v>2326</v>
      </c>
      <c r="H1290">
        <v>151</v>
      </c>
      <c r="I1290" t="s">
        <v>362</v>
      </c>
      <c r="J1290" t="s">
        <v>523</v>
      </c>
      <c r="K1290" s="59">
        <v>3000</v>
      </c>
      <c r="L1290" s="59">
        <v>3000</v>
      </c>
      <c r="M1290" s="59">
        <v>0</v>
      </c>
      <c r="N1290" s="59">
        <v>0</v>
      </c>
      <c r="O1290" s="59">
        <v>0</v>
      </c>
      <c r="P1290" s="59">
        <v>0</v>
      </c>
      <c r="Q1290">
        <v>0</v>
      </c>
      <c r="R1290">
        <v>0</v>
      </c>
      <c r="S1290" t="s">
        <v>2327</v>
      </c>
    </row>
    <row r="1291" spans="1:19">
      <c r="A1291">
        <v>7240</v>
      </c>
      <c r="B1291" t="s">
        <v>2357</v>
      </c>
      <c r="C1291">
        <v>17201</v>
      </c>
      <c r="D1291" t="s">
        <v>942</v>
      </c>
      <c r="E1291">
        <v>460</v>
      </c>
      <c r="F1291" t="s">
        <v>1965</v>
      </c>
      <c r="G1291" t="s">
        <v>1966</v>
      </c>
      <c r="H1291">
        <v>151</v>
      </c>
      <c r="I1291" t="s">
        <v>362</v>
      </c>
      <c r="J1291" t="s">
        <v>523</v>
      </c>
      <c r="K1291" s="59">
        <v>200</v>
      </c>
      <c r="L1291" s="59">
        <v>200</v>
      </c>
      <c r="M1291" s="59">
        <v>0</v>
      </c>
      <c r="N1291" s="59">
        <v>0</v>
      </c>
      <c r="O1291" s="59">
        <v>0</v>
      </c>
      <c r="P1291" s="59">
        <v>0</v>
      </c>
      <c r="Q1291">
        <v>0</v>
      </c>
      <c r="R1291">
        <v>0</v>
      </c>
    </row>
    <row r="1292" spans="1:19">
      <c r="A1292">
        <v>7337</v>
      </c>
      <c r="B1292" t="s">
        <v>2369</v>
      </c>
      <c r="C1292">
        <v>332</v>
      </c>
      <c r="D1292" t="s">
        <v>220</v>
      </c>
      <c r="E1292">
        <v>207</v>
      </c>
      <c r="F1292" t="s">
        <v>1662</v>
      </c>
      <c r="G1292" t="s">
        <v>1663</v>
      </c>
      <c r="H1292">
        <v>151</v>
      </c>
      <c r="I1292" t="s">
        <v>362</v>
      </c>
      <c r="J1292" t="s">
        <v>523</v>
      </c>
      <c r="K1292" s="59">
        <v>0</v>
      </c>
      <c r="L1292" s="59">
        <v>8000</v>
      </c>
      <c r="M1292" s="59">
        <v>0</v>
      </c>
      <c r="N1292" s="59">
        <v>0</v>
      </c>
      <c r="O1292" s="59">
        <v>0</v>
      </c>
      <c r="P1292" s="59">
        <v>0</v>
      </c>
      <c r="Q1292">
        <v>0</v>
      </c>
      <c r="R1292">
        <v>0</v>
      </c>
    </row>
    <row r="1293" spans="1:19">
      <c r="A1293">
        <v>7357</v>
      </c>
      <c r="B1293" t="s">
        <v>2374</v>
      </c>
      <c r="C1293">
        <v>47</v>
      </c>
      <c r="D1293" t="s">
        <v>960</v>
      </c>
      <c r="E1293">
        <v>207</v>
      </c>
      <c r="F1293" t="s">
        <v>1662</v>
      </c>
      <c r="G1293" t="s">
        <v>1663</v>
      </c>
      <c r="H1293">
        <v>151</v>
      </c>
      <c r="I1293" t="s">
        <v>362</v>
      </c>
      <c r="J1293" t="s">
        <v>523</v>
      </c>
      <c r="K1293" s="59">
        <v>0</v>
      </c>
      <c r="L1293" s="59">
        <v>1000</v>
      </c>
      <c r="M1293" s="59">
        <v>0</v>
      </c>
      <c r="N1293" s="59">
        <v>0</v>
      </c>
      <c r="O1293" s="59">
        <v>0</v>
      </c>
      <c r="P1293" s="59">
        <v>0</v>
      </c>
      <c r="Q1293">
        <v>0</v>
      </c>
      <c r="R1293">
        <v>0</v>
      </c>
    </row>
    <row r="1294" spans="1:19">
      <c r="A1294">
        <v>7369</v>
      </c>
      <c r="B1294" t="s">
        <v>2378</v>
      </c>
      <c r="C1294">
        <v>332</v>
      </c>
      <c r="D1294" t="s">
        <v>220</v>
      </c>
      <c r="E1294">
        <v>317</v>
      </c>
      <c r="F1294" t="s">
        <v>1081</v>
      </c>
      <c r="G1294" t="s">
        <v>1082</v>
      </c>
      <c r="H1294">
        <v>151</v>
      </c>
      <c r="I1294" t="s">
        <v>362</v>
      </c>
      <c r="J1294" t="s">
        <v>523</v>
      </c>
      <c r="K1294" s="59">
        <v>0</v>
      </c>
      <c r="L1294" s="59">
        <v>5000</v>
      </c>
      <c r="M1294" s="59">
        <v>0</v>
      </c>
      <c r="N1294" s="59">
        <v>0</v>
      </c>
      <c r="O1294" s="59">
        <v>0</v>
      </c>
      <c r="P1294" s="59">
        <v>0</v>
      </c>
      <c r="Q1294">
        <v>0</v>
      </c>
      <c r="R1294">
        <v>0</v>
      </c>
    </row>
    <row r="1295" spans="1:19">
      <c r="A1295">
        <v>7717</v>
      </c>
      <c r="B1295" t="s">
        <v>1080</v>
      </c>
      <c r="C1295">
        <v>9186</v>
      </c>
      <c r="D1295" t="s">
        <v>601</v>
      </c>
      <c r="E1295">
        <v>317</v>
      </c>
      <c r="F1295" t="s">
        <v>1081</v>
      </c>
      <c r="G1295" t="s">
        <v>1082</v>
      </c>
      <c r="H1295">
        <v>151</v>
      </c>
      <c r="I1295" t="s">
        <v>362</v>
      </c>
      <c r="J1295" t="s">
        <v>523</v>
      </c>
      <c r="K1295" s="59">
        <v>355</v>
      </c>
      <c r="L1295" s="59">
        <v>355</v>
      </c>
      <c r="M1295" s="59">
        <v>0</v>
      </c>
      <c r="N1295" s="59">
        <v>0</v>
      </c>
      <c r="O1295" s="59">
        <v>0</v>
      </c>
      <c r="P1295" s="59">
        <v>0</v>
      </c>
      <c r="Q1295">
        <v>0</v>
      </c>
      <c r="R1295">
        <v>0</v>
      </c>
    </row>
    <row r="1296" spans="1:19">
      <c r="A1296">
        <v>8105</v>
      </c>
      <c r="B1296" t="s">
        <v>2430</v>
      </c>
      <c r="C1296">
        <v>43</v>
      </c>
      <c r="D1296" t="s">
        <v>831</v>
      </c>
      <c r="E1296">
        <v>317</v>
      </c>
      <c r="F1296" t="s">
        <v>1081</v>
      </c>
      <c r="G1296" t="s">
        <v>1082</v>
      </c>
      <c r="H1296">
        <v>151</v>
      </c>
      <c r="I1296" t="s">
        <v>362</v>
      </c>
      <c r="J1296" t="s">
        <v>523</v>
      </c>
      <c r="K1296" s="59">
        <v>45000</v>
      </c>
      <c r="L1296" s="59">
        <v>45000</v>
      </c>
      <c r="M1296" s="59">
        <v>43592</v>
      </c>
      <c r="N1296" s="59">
        <v>0</v>
      </c>
      <c r="O1296" s="59">
        <v>0</v>
      </c>
      <c r="P1296" s="59">
        <v>0</v>
      </c>
      <c r="Q1296">
        <v>0</v>
      </c>
      <c r="R1296">
        <v>0</v>
      </c>
      <c r="S1296" t="s">
        <v>2431</v>
      </c>
    </row>
    <row r="1297" spans="1:19">
      <c r="A1297">
        <v>9088</v>
      </c>
      <c r="B1297" t="s">
        <v>2533</v>
      </c>
      <c r="C1297">
        <v>166</v>
      </c>
      <c r="D1297" t="s">
        <v>845</v>
      </c>
      <c r="E1297">
        <v>317</v>
      </c>
      <c r="F1297" t="s">
        <v>1081</v>
      </c>
      <c r="G1297" t="s">
        <v>1082</v>
      </c>
      <c r="H1297">
        <v>151</v>
      </c>
      <c r="I1297" t="s">
        <v>362</v>
      </c>
      <c r="J1297" t="s">
        <v>523</v>
      </c>
      <c r="K1297" s="59">
        <v>2500</v>
      </c>
      <c r="L1297" s="59">
        <v>2500</v>
      </c>
      <c r="M1297" s="59">
        <v>0</v>
      </c>
      <c r="N1297" s="59">
        <v>0</v>
      </c>
      <c r="O1297" s="59">
        <v>0</v>
      </c>
      <c r="P1297" s="59">
        <v>0</v>
      </c>
      <c r="Q1297">
        <v>0</v>
      </c>
      <c r="R1297">
        <v>0</v>
      </c>
    </row>
    <row r="1298" spans="1:19">
      <c r="A1298">
        <v>9192</v>
      </c>
      <c r="B1298" t="s">
        <v>2558</v>
      </c>
      <c r="C1298">
        <v>206</v>
      </c>
      <c r="D1298" t="s">
        <v>904</v>
      </c>
      <c r="E1298">
        <v>317</v>
      </c>
      <c r="F1298" t="s">
        <v>1081</v>
      </c>
      <c r="G1298" t="s">
        <v>1082</v>
      </c>
      <c r="H1298">
        <v>151</v>
      </c>
      <c r="I1298" t="s">
        <v>362</v>
      </c>
      <c r="J1298" t="s">
        <v>523</v>
      </c>
      <c r="K1298" s="59">
        <v>1000</v>
      </c>
      <c r="L1298" s="59">
        <v>1000</v>
      </c>
      <c r="M1298" s="59">
        <v>1000</v>
      </c>
      <c r="N1298" s="59">
        <v>0</v>
      </c>
      <c r="O1298" s="59">
        <v>0</v>
      </c>
      <c r="P1298" s="59">
        <v>0</v>
      </c>
      <c r="Q1298">
        <v>0</v>
      </c>
      <c r="R1298">
        <v>0</v>
      </c>
      <c r="S1298" t="s">
        <v>2559</v>
      </c>
    </row>
    <row r="1299" spans="1:19">
      <c r="A1299">
        <v>9329</v>
      </c>
      <c r="B1299" t="s">
        <v>2574</v>
      </c>
      <c r="C1299">
        <v>11158</v>
      </c>
      <c r="D1299" t="s">
        <v>943</v>
      </c>
      <c r="E1299">
        <v>317</v>
      </c>
      <c r="F1299" t="s">
        <v>1081</v>
      </c>
      <c r="G1299" t="s">
        <v>1082</v>
      </c>
      <c r="H1299">
        <v>151</v>
      </c>
      <c r="I1299" t="s">
        <v>362</v>
      </c>
      <c r="J1299" t="s">
        <v>523</v>
      </c>
      <c r="K1299" s="59">
        <v>400</v>
      </c>
      <c r="L1299" s="59">
        <v>400</v>
      </c>
      <c r="M1299" s="59">
        <v>0</v>
      </c>
      <c r="N1299" s="59">
        <v>0</v>
      </c>
      <c r="O1299" s="59">
        <v>0</v>
      </c>
      <c r="P1299" s="59">
        <v>0</v>
      </c>
      <c r="Q1299">
        <v>0</v>
      </c>
      <c r="R1299">
        <v>0</v>
      </c>
    </row>
    <row r="1300" spans="1:19">
      <c r="A1300">
        <v>9334</v>
      </c>
      <c r="B1300" t="s">
        <v>2576</v>
      </c>
      <c r="C1300">
        <v>11155</v>
      </c>
      <c r="D1300" t="s">
        <v>761</v>
      </c>
      <c r="E1300">
        <v>317</v>
      </c>
      <c r="F1300" t="s">
        <v>1081</v>
      </c>
      <c r="G1300" t="s">
        <v>1082</v>
      </c>
      <c r="H1300">
        <v>151</v>
      </c>
      <c r="I1300" t="s">
        <v>362</v>
      </c>
      <c r="J1300" t="s">
        <v>523</v>
      </c>
      <c r="K1300" s="59">
        <v>600</v>
      </c>
      <c r="L1300" s="59">
        <v>600</v>
      </c>
      <c r="M1300" s="59">
        <v>0</v>
      </c>
      <c r="N1300" s="59">
        <v>0</v>
      </c>
      <c r="O1300" s="59">
        <v>0</v>
      </c>
      <c r="P1300" s="59">
        <v>0</v>
      </c>
      <c r="Q1300">
        <v>0</v>
      </c>
      <c r="R1300">
        <v>0</v>
      </c>
    </row>
    <row r="1301" spans="1:19">
      <c r="A1301">
        <v>9667</v>
      </c>
      <c r="B1301" t="s">
        <v>2631</v>
      </c>
      <c r="C1301">
        <v>209</v>
      </c>
      <c r="D1301" t="s">
        <v>909</v>
      </c>
      <c r="E1301">
        <v>460</v>
      </c>
      <c r="F1301" t="s">
        <v>1965</v>
      </c>
      <c r="G1301" t="s">
        <v>1966</v>
      </c>
      <c r="H1301">
        <v>151</v>
      </c>
      <c r="I1301" t="s">
        <v>362</v>
      </c>
      <c r="J1301" t="s">
        <v>523</v>
      </c>
      <c r="K1301" s="59">
        <v>0</v>
      </c>
      <c r="L1301" s="59">
        <v>0</v>
      </c>
      <c r="M1301" s="59">
        <v>0</v>
      </c>
      <c r="N1301" s="59">
        <v>0</v>
      </c>
      <c r="O1301" s="59">
        <v>0</v>
      </c>
      <c r="P1301" s="59">
        <v>0</v>
      </c>
      <c r="Q1301">
        <v>0</v>
      </c>
      <c r="R1301">
        <v>0</v>
      </c>
    </row>
    <row r="1302" spans="1:19">
      <c r="A1302">
        <v>9668</v>
      </c>
      <c r="B1302" t="s">
        <v>2632</v>
      </c>
      <c r="C1302">
        <v>209</v>
      </c>
      <c r="D1302" t="s">
        <v>909</v>
      </c>
      <c r="E1302">
        <v>460</v>
      </c>
      <c r="F1302" t="s">
        <v>1965</v>
      </c>
      <c r="G1302" t="s">
        <v>1966</v>
      </c>
      <c r="H1302">
        <v>151</v>
      </c>
      <c r="I1302" t="s">
        <v>362</v>
      </c>
      <c r="J1302" t="s">
        <v>523</v>
      </c>
      <c r="K1302" s="59">
        <v>0</v>
      </c>
      <c r="L1302" s="59">
        <v>0</v>
      </c>
      <c r="M1302" s="59">
        <v>114</v>
      </c>
      <c r="N1302" s="59">
        <v>36</v>
      </c>
      <c r="O1302" s="59">
        <v>0</v>
      </c>
      <c r="P1302" s="59">
        <v>0</v>
      </c>
      <c r="Q1302">
        <v>0</v>
      </c>
      <c r="R1302">
        <v>150</v>
      </c>
    </row>
    <row r="1303" spans="1:19">
      <c r="A1303">
        <v>9680</v>
      </c>
      <c r="B1303" t="s">
        <v>1082</v>
      </c>
      <c r="C1303">
        <v>8638</v>
      </c>
      <c r="D1303" t="s">
        <v>550</v>
      </c>
      <c r="E1303">
        <v>317</v>
      </c>
      <c r="F1303" t="s">
        <v>1081</v>
      </c>
      <c r="G1303" t="s">
        <v>1082</v>
      </c>
      <c r="H1303">
        <v>151</v>
      </c>
      <c r="I1303" t="s">
        <v>362</v>
      </c>
      <c r="J1303" t="s">
        <v>523</v>
      </c>
      <c r="K1303" s="59">
        <v>0</v>
      </c>
      <c r="L1303" s="59">
        <v>0</v>
      </c>
      <c r="M1303" s="59">
        <v>2200</v>
      </c>
      <c r="N1303" s="59">
        <v>0</v>
      </c>
      <c r="O1303" s="59">
        <v>0</v>
      </c>
      <c r="P1303" s="59">
        <v>0</v>
      </c>
      <c r="Q1303">
        <v>0</v>
      </c>
      <c r="R1303">
        <v>5000</v>
      </c>
    </row>
    <row r="1304" spans="1:19">
      <c r="A1304">
        <v>2012</v>
      </c>
      <c r="B1304" t="s">
        <v>1022</v>
      </c>
      <c r="C1304">
        <v>15582</v>
      </c>
      <c r="D1304" t="s">
        <v>396</v>
      </c>
      <c r="E1304">
        <v>345</v>
      </c>
      <c r="F1304" t="s">
        <v>1023</v>
      </c>
      <c r="G1304" t="s">
        <v>1024</v>
      </c>
      <c r="H1304">
        <v>152</v>
      </c>
      <c r="I1304" t="s">
        <v>252</v>
      </c>
      <c r="J1304" t="s">
        <v>253</v>
      </c>
      <c r="K1304" s="59">
        <v>35000</v>
      </c>
      <c r="L1304" s="59">
        <v>35000</v>
      </c>
      <c r="M1304" s="59">
        <v>0</v>
      </c>
      <c r="N1304" s="59">
        <v>0</v>
      </c>
      <c r="O1304" s="59">
        <v>0</v>
      </c>
      <c r="P1304" s="59">
        <v>0</v>
      </c>
      <c r="Q1304">
        <v>0</v>
      </c>
      <c r="R1304">
        <v>0</v>
      </c>
      <c r="S1304" t="s">
        <v>1025</v>
      </c>
    </row>
    <row r="1305" spans="1:19">
      <c r="A1305">
        <v>2014</v>
      </c>
      <c r="B1305" t="s">
        <v>1026</v>
      </c>
      <c r="C1305">
        <v>15582</v>
      </c>
      <c r="D1305" t="s">
        <v>396</v>
      </c>
      <c r="E1305">
        <v>345</v>
      </c>
      <c r="F1305" t="s">
        <v>1023</v>
      </c>
      <c r="G1305" t="s">
        <v>1024</v>
      </c>
      <c r="H1305">
        <v>152</v>
      </c>
      <c r="I1305" t="s">
        <v>252</v>
      </c>
      <c r="J1305" t="s">
        <v>253</v>
      </c>
      <c r="K1305" s="59">
        <v>900</v>
      </c>
      <c r="L1305" s="59">
        <v>900</v>
      </c>
      <c r="M1305" s="59">
        <v>0</v>
      </c>
      <c r="N1305" s="59">
        <v>0</v>
      </c>
      <c r="O1305" s="59">
        <v>0</v>
      </c>
      <c r="P1305" s="59">
        <v>0</v>
      </c>
      <c r="Q1305">
        <v>0</v>
      </c>
      <c r="R1305">
        <v>0</v>
      </c>
      <c r="S1305" t="s">
        <v>1027</v>
      </c>
    </row>
    <row r="1306" spans="1:19">
      <c r="A1306">
        <v>2017</v>
      </c>
      <c r="B1306" t="s">
        <v>1030</v>
      </c>
      <c r="C1306">
        <v>15582</v>
      </c>
      <c r="D1306" t="s">
        <v>396</v>
      </c>
      <c r="E1306">
        <v>345</v>
      </c>
      <c r="F1306" t="s">
        <v>1023</v>
      </c>
      <c r="G1306" t="s">
        <v>1024</v>
      </c>
      <c r="H1306">
        <v>152</v>
      </c>
      <c r="I1306" t="s">
        <v>252</v>
      </c>
      <c r="J1306" t="s">
        <v>253</v>
      </c>
      <c r="K1306" s="59">
        <v>5000</v>
      </c>
      <c r="L1306" s="59">
        <v>5000</v>
      </c>
      <c r="M1306" s="59">
        <v>0</v>
      </c>
      <c r="N1306" s="59">
        <v>0</v>
      </c>
      <c r="O1306" s="59">
        <v>0</v>
      </c>
      <c r="P1306" s="59">
        <v>0</v>
      </c>
      <c r="Q1306">
        <v>0</v>
      </c>
      <c r="R1306">
        <v>0</v>
      </c>
      <c r="S1306" t="s">
        <v>1031</v>
      </c>
    </row>
    <row r="1307" spans="1:19">
      <c r="A1307">
        <v>2071</v>
      </c>
      <c r="B1307" t="s">
        <v>1099</v>
      </c>
      <c r="C1307">
        <v>40</v>
      </c>
      <c r="D1307" t="s">
        <v>397</v>
      </c>
      <c r="E1307">
        <v>474</v>
      </c>
      <c r="F1307" t="s">
        <v>1100</v>
      </c>
      <c r="G1307" t="s">
        <v>1101</v>
      </c>
      <c r="H1307">
        <v>152</v>
      </c>
      <c r="I1307" t="s">
        <v>252</v>
      </c>
      <c r="J1307" t="s">
        <v>253</v>
      </c>
      <c r="K1307" s="59">
        <v>12497</v>
      </c>
      <c r="L1307" s="59">
        <v>12497</v>
      </c>
      <c r="M1307" s="59">
        <v>12496.8</v>
      </c>
      <c r="N1307" s="59">
        <v>0</v>
      </c>
      <c r="O1307" s="59">
        <v>0</v>
      </c>
      <c r="P1307" s="59">
        <v>0</v>
      </c>
      <c r="Q1307">
        <v>0</v>
      </c>
      <c r="R1307">
        <v>0</v>
      </c>
      <c r="S1307" t="s">
        <v>1102</v>
      </c>
    </row>
    <row r="1308" spans="1:19">
      <c r="A1308">
        <v>2072</v>
      </c>
      <c r="B1308" t="s">
        <v>1103</v>
      </c>
      <c r="C1308">
        <v>40</v>
      </c>
      <c r="D1308" t="s">
        <v>397</v>
      </c>
      <c r="E1308">
        <v>345</v>
      </c>
      <c r="F1308" t="s">
        <v>1023</v>
      </c>
      <c r="G1308" t="s">
        <v>1024</v>
      </c>
      <c r="H1308">
        <v>152</v>
      </c>
      <c r="I1308" t="s">
        <v>252</v>
      </c>
      <c r="J1308" t="s">
        <v>253</v>
      </c>
      <c r="K1308" s="59">
        <v>24427</v>
      </c>
      <c r="L1308" s="59">
        <v>24427</v>
      </c>
      <c r="M1308" s="59">
        <v>0</v>
      </c>
      <c r="N1308" s="59">
        <v>0</v>
      </c>
      <c r="O1308" s="59">
        <v>0</v>
      </c>
      <c r="P1308" s="59">
        <v>0</v>
      </c>
      <c r="Q1308">
        <v>0</v>
      </c>
      <c r="R1308">
        <v>0</v>
      </c>
      <c r="S1308" t="s">
        <v>1104</v>
      </c>
    </row>
    <row r="1309" spans="1:19">
      <c r="A1309">
        <v>2078</v>
      </c>
      <c r="B1309" t="s">
        <v>1107</v>
      </c>
      <c r="C1309">
        <v>11131</v>
      </c>
      <c r="D1309" t="s">
        <v>234</v>
      </c>
      <c r="E1309">
        <v>345</v>
      </c>
      <c r="F1309" t="s">
        <v>1023</v>
      </c>
      <c r="G1309" t="s">
        <v>1024</v>
      </c>
      <c r="H1309">
        <v>152</v>
      </c>
      <c r="I1309" t="s">
        <v>252</v>
      </c>
      <c r="J1309" t="s">
        <v>253</v>
      </c>
      <c r="K1309" s="59">
        <v>9987.5400000000009</v>
      </c>
      <c r="L1309" s="59">
        <v>9987.5400000000009</v>
      </c>
      <c r="M1309" s="59">
        <v>9987.5400000000009</v>
      </c>
      <c r="N1309" s="59">
        <v>0</v>
      </c>
      <c r="O1309" s="59">
        <v>0</v>
      </c>
      <c r="P1309" s="59">
        <v>0</v>
      </c>
      <c r="Q1309">
        <v>0</v>
      </c>
      <c r="R1309">
        <v>0</v>
      </c>
      <c r="S1309" t="s">
        <v>1108</v>
      </c>
    </row>
    <row r="1310" spans="1:19">
      <c r="A1310">
        <v>2083</v>
      </c>
      <c r="B1310" t="s">
        <v>1113</v>
      </c>
      <c r="C1310">
        <v>11131</v>
      </c>
      <c r="D1310" t="s">
        <v>234</v>
      </c>
      <c r="E1310">
        <v>345</v>
      </c>
      <c r="F1310" t="s">
        <v>1023</v>
      </c>
      <c r="G1310" t="s">
        <v>1024</v>
      </c>
      <c r="H1310">
        <v>152</v>
      </c>
      <c r="I1310" t="s">
        <v>252</v>
      </c>
      <c r="J1310" t="s">
        <v>253</v>
      </c>
      <c r="K1310" s="59">
        <v>40000</v>
      </c>
      <c r="L1310" s="59">
        <v>40000</v>
      </c>
      <c r="M1310" s="59">
        <v>0</v>
      </c>
      <c r="N1310" s="59">
        <v>0</v>
      </c>
      <c r="O1310" s="59">
        <v>0</v>
      </c>
      <c r="P1310" s="59">
        <v>0</v>
      </c>
      <c r="Q1310">
        <v>0</v>
      </c>
      <c r="R1310">
        <v>0</v>
      </c>
      <c r="S1310" t="s">
        <v>1114</v>
      </c>
    </row>
    <row r="1311" spans="1:19">
      <c r="A1311">
        <v>2109</v>
      </c>
      <c r="B1311" t="s">
        <v>1133</v>
      </c>
      <c r="C1311">
        <v>11132</v>
      </c>
      <c r="D1311" t="s">
        <v>233</v>
      </c>
      <c r="E1311">
        <v>345</v>
      </c>
      <c r="F1311" t="s">
        <v>1023</v>
      </c>
      <c r="G1311" t="s">
        <v>1024</v>
      </c>
      <c r="H1311">
        <v>152</v>
      </c>
      <c r="I1311" t="s">
        <v>252</v>
      </c>
      <c r="J1311" t="s">
        <v>253</v>
      </c>
      <c r="K1311" s="59">
        <v>41000</v>
      </c>
      <c r="L1311" s="59">
        <v>41000</v>
      </c>
      <c r="M1311" s="59">
        <v>41000</v>
      </c>
      <c r="N1311" s="59">
        <v>0</v>
      </c>
      <c r="O1311" s="59">
        <v>0</v>
      </c>
      <c r="P1311" s="59">
        <v>0</v>
      </c>
      <c r="Q1311">
        <v>0</v>
      </c>
      <c r="R1311">
        <v>0</v>
      </c>
      <c r="S1311" t="s">
        <v>1058</v>
      </c>
    </row>
    <row r="1312" spans="1:19">
      <c r="A1312">
        <v>2115</v>
      </c>
      <c r="B1312" t="s">
        <v>1135</v>
      </c>
      <c r="C1312">
        <v>11132</v>
      </c>
      <c r="D1312" t="s">
        <v>233</v>
      </c>
      <c r="E1312">
        <v>345</v>
      </c>
      <c r="F1312" t="s">
        <v>1023</v>
      </c>
      <c r="G1312" t="s">
        <v>1024</v>
      </c>
      <c r="H1312">
        <v>152</v>
      </c>
      <c r="I1312" t="s">
        <v>252</v>
      </c>
      <c r="J1312" t="s">
        <v>253</v>
      </c>
      <c r="K1312" s="59">
        <v>50000</v>
      </c>
      <c r="L1312" s="59">
        <v>50000</v>
      </c>
      <c r="M1312" s="59">
        <v>0</v>
      </c>
      <c r="N1312" s="59">
        <v>0</v>
      </c>
      <c r="O1312" s="59">
        <v>0</v>
      </c>
      <c r="P1312" s="59">
        <v>0</v>
      </c>
      <c r="Q1312">
        <v>0</v>
      </c>
      <c r="R1312">
        <v>0</v>
      </c>
      <c r="S1312" t="s">
        <v>1136</v>
      </c>
    </row>
    <row r="1313" spans="1:19">
      <c r="A1313">
        <v>2131</v>
      </c>
      <c r="B1313" t="s">
        <v>1169</v>
      </c>
      <c r="C1313">
        <v>40</v>
      </c>
      <c r="D1313" t="s">
        <v>397</v>
      </c>
      <c r="E1313">
        <v>345</v>
      </c>
      <c r="F1313" t="s">
        <v>1023</v>
      </c>
      <c r="G1313" t="s">
        <v>1024</v>
      </c>
      <c r="H1313">
        <v>152</v>
      </c>
      <c r="I1313" t="s">
        <v>252</v>
      </c>
      <c r="J1313" t="s">
        <v>253</v>
      </c>
      <c r="K1313" s="59">
        <v>7084</v>
      </c>
      <c r="L1313" s="59">
        <v>7084</v>
      </c>
      <c r="M1313" s="59">
        <v>7084</v>
      </c>
      <c r="N1313" s="59">
        <v>0</v>
      </c>
      <c r="O1313" s="59">
        <v>0</v>
      </c>
      <c r="P1313" s="59">
        <v>0</v>
      </c>
      <c r="Q1313">
        <v>0</v>
      </c>
      <c r="R1313">
        <v>0</v>
      </c>
      <c r="S1313" t="s">
        <v>1102</v>
      </c>
    </row>
    <row r="1314" spans="1:19">
      <c r="A1314">
        <v>2132</v>
      </c>
      <c r="B1314" t="s">
        <v>1170</v>
      </c>
      <c r="C1314">
        <v>40</v>
      </c>
      <c r="D1314" t="s">
        <v>397</v>
      </c>
      <c r="E1314">
        <v>345</v>
      </c>
      <c r="F1314" t="s">
        <v>1023</v>
      </c>
      <c r="G1314" t="s">
        <v>1024</v>
      </c>
      <c r="H1314">
        <v>152</v>
      </c>
      <c r="I1314" t="s">
        <v>252</v>
      </c>
      <c r="J1314" t="s">
        <v>253</v>
      </c>
      <c r="K1314" s="59">
        <v>34000</v>
      </c>
      <c r="L1314" s="59">
        <v>34000</v>
      </c>
      <c r="M1314" s="59">
        <v>35178</v>
      </c>
      <c r="N1314" s="59">
        <v>0</v>
      </c>
      <c r="O1314" s="59">
        <v>0</v>
      </c>
      <c r="P1314" s="59">
        <v>0</v>
      </c>
      <c r="Q1314">
        <v>0</v>
      </c>
      <c r="R1314">
        <v>1178</v>
      </c>
      <c r="S1314" t="s">
        <v>1171</v>
      </c>
    </row>
    <row r="1315" spans="1:19">
      <c r="A1315">
        <v>2136</v>
      </c>
      <c r="B1315" t="s">
        <v>1172</v>
      </c>
      <c r="C1315">
        <v>40</v>
      </c>
      <c r="D1315" t="s">
        <v>397</v>
      </c>
      <c r="E1315">
        <v>345</v>
      </c>
      <c r="F1315" t="s">
        <v>1023</v>
      </c>
      <c r="G1315" t="s">
        <v>1024</v>
      </c>
      <c r="H1315">
        <v>152</v>
      </c>
      <c r="I1315" t="s">
        <v>252</v>
      </c>
      <c r="J1315" t="s">
        <v>253</v>
      </c>
      <c r="K1315" s="59">
        <v>7767.5</v>
      </c>
      <c r="L1315" s="59">
        <v>7767.5</v>
      </c>
      <c r="M1315" s="59">
        <v>0</v>
      </c>
      <c r="N1315" s="59">
        <v>0</v>
      </c>
      <c r="O1315" s="59">
        <v>0</v>
      </c>
      <c r="P1315" s="59">
        <v>0</v>
      </c>
      <c r="Q1315">
        <v>0</v>
      </c>
      <c r="R1315">
        <v>0</v>
      </c>
      <c r="S1315" t="s">
        <v>1173</v>
      </c>
    </row>
    <row r="1316" spans="1:19">
      <c r="A1316">
        <v>2137</v>
      </c>
      <c r="B1316" t="s">
        <v>1174</v>
      </c>
      <c r="C1316">
        <v>40</v>
      </c>
      <c r="D1316" t="s">
        <v>397</v>
      </c>
      <c r="E1316">
        <v>309</v>
      </c>
      <c r="F1316" t="s">
        <v>1175</v>
      </c>
      <c r="G1316" t="s">
        <v>1176</v>
      </c>
      <c r="H1316">
        <v>152</v>
      </c>
      <c r="I1316" t="s">
        <v>252</v>
      </c>
      <c r="J1316" t="s">
        <v>253</v>
      </c>
      <c r="K1316" s="59">
        <v>5100</v>
      </c>
      <c r="L1316" s="59">
        <v>5100</v>
      </c>
      <c r="M1316" s="59">
        <v>0</v>
      </c>
      <c r="N1316" s="59">
        <v>0</v>
      </c>
      <c r="O1316" s="59">
        <v>0</v>
      </c>
      <c r="P1316" s="59">
        <v>0</v>
      </c>
      <c r="Q1316">
        <v>0</v>
      </c>
      <c r="R1316">
        <v>0</v>
      </c>
      <c r="S1316" t="s">
        <v>1177</v>
      </c>
    </row>
    <row r="1317" spans="1:19">
      <c r="A1317">
        <v>2138</v>
      </c>
      <c r="B1317" t="s">
        <v>1178</v>
      </c>
      <c r="C1317">
        <v>40</v>
      </c>
      <c r="D1317" t="s">
        <v>397</v>
      </c>
      <c r="E1317">
        <v>413</v>
      </c>
      <c r="F1317" t="s">
        <v>1179</v>
      </c>
      <c r="G1317" t="s">
        <v>1180</v>
      </c>
      <c r="H1317">
        <v>152</v>
      </c>
      <c r="I1317" t="s">
        <v>252</v>
      </c>
      <c r="J1317" t="s">
        <v>253</v>
      </c>
      <c r="K1317" s="59">
        <v>6000</v>
      </c>
      <c r="L1317" s="59">
        <v>6000</v>
      </c>
      <c r="M1317" s="59">
        <v>0</v>
      </c>
      <c r="N1317" s="59">
        <v>0</v>
      </c>
      <c r="O1317" s="59">
        <v>0</v>
      </c>
      <c r="P1317" s="59">
        <v>0</v>
      </c>
      <c r="Q1317">
        <v>0</v>
      </c>
      <c r="R1317">
        <v>0</v>
      </c>
      <c r="S1317" t="s">
        <v>1181</v>
      </c>
    </row>
    <row r="1318" spans="1:19">
      <c r="A1318">
        <v>2140</v>
      </c>
      <c r="B1318" t="s">
        <v>1182</v>
      </c>
      <c r="C1318">
        <v>40</v>
      </c>
      <c r="D1318" t="s">
        <v>397</v>
      </c>
      <c r="E1318">
        <v>345</v>
      </c>
      <c r="F1318" t="s">
        <v>1023</v>
      </c>
      <c r="G1318" t="s">
        <v>1024</v>
      </c>
      <c r="H1318">
        <v>152</v>
      </c>
      <c r="I1318" t="s">
        <v>252</v>
      </c>
      <c r="J1318" t="s">
        <v>253</v>
      </c>
      <c r="K1318" s="59">
        <v>45000</v>
      </c>
      <c r="L1318" s="59">
        <v>45000</v>
      </c>
      <c r="M1318" s="59">
        <v>0</v>
      </c>
      <c r="N1318" s="59">
        <v>0</v>
      </c>
      <c r="O1318" s="59">
        <v>0</v>
      </c>
      <c r="P1318" s="59">
        <v>0</v>
      </c>
      <c r="Q1318">
        <v>0</v>
      </c>
      <c r="R1318">
        <v>0</v>
      </c>
      <c r="S1318" t="s">
        <v>1183</v>
      </c>
    </row>
    <row r="1319" spans="1:19">
      <c r="A1319">
        <v>2141</v>
      </c>
      <c r="B1319" t="s">
        <v>1184</v>
      </c>
      <c r="C1319">
        <v>40</v>
      </c>
      <c r="D1319" t="s">
        <v>397</v>
      </c>
      <c r="E1319">
        <v>345</v>
      </c>
      <c r="F1319" t="s">
        <v>1023</v>
      </c>
      <c r="G1319" t="s">
        <v>1024</v>
      </c>
      <c r="H1319">
        <v>152</v>
      </c>
      <c r="I1319" t="s">
        <v>252</v>
      </c>
      <c r="J1319" t="s">
        <v>253</v>
      </c>
      <c r="K1319" s="59">
        <v>9407.0400000000009</v>
      </c>
      <c r="L1319" s="59">
        <v>9407.0400000000009</v>
      </c>
      <c r="M1319" s="59">
        <v>0</v>
      </c>
      <c r="N1319" s="59">
        <v>0</v>
      </c>
      <c r="O1319" s="59">
        <v>0</v>
      </c>
      <c r="P1319" s="59">
        <v>0</v>
      </c>
      <c r="Q1319">
        <v>0</v>
      </c>
      <c r="R1319">
        <v>0</v>
      </c>
      <c r="S1319" t="s">
        <v>1185</v>
      </c>
    </row>
    <row r="1320" spans="1:19">
      <c r="A1320">
        <v>2142</v>
      </c>
      <c r="B1320" t="s">
        <v>1186</v>
      </c>
      <c r="C1320">
        <v>40</v>
      </c>
      <c r="D1320" t="s">
        <v>397</v>
      </c>
      <c r="E1320">
        <v>474</v>
      </c>
      <c r="F1320" t="s">
        <v>1100</v>
      </c>
      <c r="G1320" t="s">
        <v>1101</v>
      </c>
      <c r="H1320">
        <v>152</v>
      </c>
      <c r="I1320" t="s">
        <v>252</v>
      </c>
      <c r="J1320" t="s">
        <v>253</v>
      </c>
      <c r="K1320" s="59">
        <v>6000</v>
      </c>
      <c r="L1320" s="59">
        <v>6000</v>
      </c>
      <c r="M1320" s="59">
        <v>0</v>
      </c>
      <c r="N1320" s="59">
        <v>0</v>
      </c>
      <c r="O1320" s="59">
        <v>0</v>
      </c>
      <c r="P1320" s="59">
        <v>1643</v>
      </c>
      <c r="Q1320">
        <v>0</v>
      </c>
      <c r="R1320">
        <v>0</v>
      </c>
      <c r="S1320" t="s">
        <v>1187</v>
      </c>
    </row>
    <row r="1321" spans="1:19">
      <c r="A1321">
        <v>2143</v>
      </c>
      <c r="B1321" t="s">
        <v>1188</v>
      </c>
      <c r="C1321">
        <v>40</v>
      </c>
      <c r="D1321" t="s">
        <v>397</v>
      </c>
      <c r="E1321">
        <v>345</v>
      </c>
      <c r="F1321" t="s">
        <v>1023</v>
      </c>
      <c r="G1321" t="s">
        <v>1024</v>
      </c>
      <c r="H1321">
        <v>152</v>
      </c>
      <c r="I1321" t="s">
        <v>252</v>
      </c>
      <c r="J1321" t="s">
        <v>253</v>
      </c>
      <c r="K1321" s="59">
        <v>366</v>
      </c>
      <c r="L1321" s="59">
        <v>366</v>
      </c>
      <c r="M1321" s="59">
        <v>0</v>
      </c>
      <c r="N1321" s="59">
        <v>0</v>
      </c>
      <c r="O1321" s="59">
        <v>0</v>
      </c>
      <c r="P1321" s="59">
        <v>0</v>
      </c>
      <c r="Q1321">
        <v>0</v>
      </c>
      <c r="R1321">
        <v>0</v>
      </c>
      <c r="S1321" t="s">
        <v>1189</v>
      </c>
    </row>
    <row r="1322" spans="1:19">
      <c r="A1322">
        <v>2144</v>
      </c>
      <c r="B1322" t="s">
        <v>1190</v>
      </c>
      <c r="C1322">
        <v>40</v>
      </c>
      <c r="D1322" t="s">
        <v>397</v>
      </c>
      <c r="E1322">
        <v>344</v>
      </c>
      <c r="F1322" t="s">
        <v>1191</v>
      </c>
      <c r="G1322" t="s">
        <v>318</v>
      </c>
      <c r="H1322">
        <v>152</v>
      </c>
      <c r="I1322" t="s">
        <v>252</v>
      </c>
      <c r="J1322" t="s">
        <v>253</v>
      </c>
      <c r="K1322" s="59">
        <v>2000</v>
      </c>
      <c r="L1322" s="59">
        <v>2000</v>
      </c>
      <c r="M1322" s="59">
        <v>0</v>
      </c>
      <c r="N1322" s="59">
        <v>0</v>
      </c>
      <c r="O1322" s="59">
        <v>0</v>
      </c>
      <c r="P1322" s="59">
        <v>0</v>
      </c>
      <c r="Q1322">
        <v>0</v>
      </c>
      <c r="R1322">
        <v>0</v>
      </c>
      <c r="S1322" t="s">
        <v>1192</v>
      </c>
    </row>
    <row r="1323" spans="1:19">
      <c r="A1323">
        <v>2302</v>
      </c>
      <c r="B1323" t="s">
        <v>1343</v>
      </c>
      <c r="C1323">
        <v>40</v>
      </c>
      <c r="D1323" t="s">
        <v>397</v>
      </c>
      <c r="E1323">
        <v>345</v>
      </c>
      <c r="F1323" t="s">
        <v>1023</v>
      </c>
      <c r="G1323" t="s">
        <v>1024</v>
      </c>
      <c r="H1323">
        <v>152</v>
      </c>
      <c r="I1323" t="s">
        <v>252</v>
      </c>
      <c r="J1323" t="s">
        <v>253</v>
      </c>
      <c r="K1323" s="59">
        <v>1230</v>
      </c>
      <c r="L1323" s="59">
        <v>1230</v>
      </c>
      <c r="M1323" s="59">
        <v>0</v>
      </c>
      <c r="N1323" s="59">
        <v>0</v>
      </c>
      <c r="O1323" s="59">
        <v>0</v>
      </c>
      <c r="P1323" s="59">
        <v>0</v>
      </c>
      <c r="Q1323">
        <v>0</v>
      </c>
      <c r="R1323">
        <v>0</v>
      </c>
      <c r="S1323" t="s">
        <v>1344</v>
      </c>
    </row>
    <row r="1324" spans="1:19">
      <c r="A1324">
        <v>2680</v>
      </c>
      <c r="B1324" t="s">
        <v>1603</v>
      </c>
      <c r="C1324">
        <v>40</v>
      </c>
      <c r="D1324" t="s">
        <v>397</v>
      </c>
      <c r="E1324">
        <v>113</v>
      </c>
      <c r="F1324" t="s">
        <v>1604</v>
      </c>
      <c r="G1324" t="s">
        <v>1605</v>
      </c>
      <c r="H1324">
        <v>152</v>
      </c>
      <c r="I1324" t="s">
        <v>252</v>
      </c>
      <c r="J1324" t="s">
        <v>253</v>
      </c>
      <c r="K1324" s="59">
        <v>12000</v>
      </c>
      <c r="L1324" s="59">
        <v>12000</v>
      </c>
      <c r="M1324" s="59">
        <v>0</v>
      </c>
      <c r="N1324" s="59">
        <v>0</v>
      </c>
      <c r="O1324" s="59">
        <v>0</v>
      </c>
      <c r="P1324" s="59">
        <v>0</v>
      </c>
      <c r="Q1324">
        <v>0</v>
      </c>
      <c r="R1324">
        <v>0</v>
      </c>
      <c r="S1324" t="s">
        <v>1606</v>
      </c>
    </row>
    <row r="1325" spans="1:19">
      <c r="A1325">
        <v>2682</v>
      </c>
      <c r="B1325" t="s">
        <v>1607</v>
      </c>
      <c r="C1325">
        <v>40</v>
      </c>
      <c r="D1325" t="s">
        <v>397</v>
      </c>
      <c r="E1325">
        <v>345</v>
      </c>
      <c r="F1325" t="s">
        <v>1023</v>
      </c>
      <c r="G1325" t="s">
        <v>1024</v>
      </c>
      <c r="H1325">
        <v>152</v>
      </c>
      <c r="I1325" t="s">
        <v>252</v>
      </c>
      <c r="J1325" t="s">
        <v>253</v>
      </c>
      <c r="K1325" s="59">
        <v>16000</v>
      </c>
      <c r="L1325" s="59">
        <v>16000</v>
      </c>
      <c r="M1325" s="59">
        <v>0</v>
      </c>
      <c r="N1325" s="59">
        <v>0</v>
      </c>
      <c r="O1325" s="59">
        <v>0</v>
      </c>
      <c r="P1325" s="59">
        <v>0</v>
      </c>
      <c r="Q1325">
        <v>0</v>
      </c>
      <c r="R1325">
        <v>0</v>
      </c>
      <c r="S1325" t="s">
        <v>1608</v>
      </c>
    </row>
    <row r="1326" spans="1:19">
      <c r="A1326">
        <v>3026</v>
      </c>
      <c r="B1326" t="s">
        <v>253</v>
      </c>
      <c r="C1326">
        <v>11737</v>
      </c>
      <c r="D1326" t="s">
        <v>771</v>
      </c>
      <c r="E1326">
        <v>346</v>
      </c>
      <c r="F1326" t="s">
        <v>1270</v>
      </c>
      <c r="G1326" t="s">
        <v>1271</v>
      </c>
      <c r="H1326">
        <v>152</v>
      </c>
      <c r="I1326" t="s">
        <v>252</v>
      </c>
      <c r="J1326" t="s">
        <v>253</v>
      </c>
      <c r="K1326" s="59">
        <v>0</v>
      </c>
      <c r="L1326" s="59">
        <v>0</v>
      </c>
      <c r="M1326" s="59">
        <v>0</v>
      </c>
      <c r="N1326" s="59">
        <v>0</v>
      </c>
      <c r="O1326" s="59">
        <v>0</v>
      </c>
      <c r="P1326" s="59">
        <v>0</v>
      </c>
      <c r="Q1326">
        <v>0</v>
      </c>
      <c r="R1326">
        <v>0</v>
      </c>
      <c r="S1326" t="s">
        <v>1269</v>
      </c>
    </row>
    <row r="1327" spans="1:19">
      <c r="A1327">
        <v>3057</v>
      </c>
      <c r="B1327" t="s">
        <v>1767</v>
      </c>
      <c r="C1327">
        <v>89</v>
      </c>
      <c r="D1327" t="s">
        <v>847</v>
      </c>
      <c r="E1327">
        <v>345</v>
      </c>
      <c r="F1327" t="s">
        <v>1023</v>
      </c>
      <c r="G1327" t="s">
        <v>1024</v>
      </c>
      <c r="H1327">
        <v>152</v>
      </c>
      <c r="I1327" t="s">
        <v>252</v>
      </c>
      <c r="J1327" t="s">
        <v>253</v>
      </c>
      <c r="K1327" s="59">
        <v>4000</v>
      </c>
      <c r="L1327" s="59">
        <v>4000</v>
      </c>
      <c r="M1327" s="59">
        <v>0</v>
      </c>
      <c r="N1327" s="59">
        <v>0</v>
      </c>
      <c r="O1327" s="59">
        <v>0</v>
      </c>
      <c r="P1327" s="59">
        <v>0</v>
      </c>
      <c r="Q1327">
        <v>0</v>
      </c>
      <c r="R1327">
        <v>0</v>
      </c>
    </row>
    <row r="1328" spans="1:19">
      <c r="A1328">
        <v>3537</v>
      </c>
      <c r="B1328" t="s">
        <v>1851</v>
      </c>
      <c r="C1328">
        <v>207</v>
      </c>
      <c r="D1328" t="s">
        <v>908</v>
      </c>
      <c r="E1328">
        <v>347</v>
      </c>
      <c r="F1328" t="s">
        <v>1852</v>
      </c>
      <c r="G1328" t="s">
        <v>1853</v>
      </c>
      <c r="H1328">
        <v>152</v>
      </c>
      <c r="I1328" t="s">
        <v>252</v>
      </c>
      <c r="J1328" t="s">
        <v>253</v>
      </c>
      <c r="K1328" s="59">
        <v>700</v>
      </c>
      <c r="L1328" s="59">
        <v>700</v>
      </c>
      <c r="M1328" s="59">
        <v>0</v>
      </c>
      <c r="N1328" s="59">
        <v>0</v>
      </c>
      <c r="O1328" s="59">
        <v>0</v>
      </c>
      <c r="P1328" s="59">
        <v>0</v>
      </c>
      <c r="Q1328">
        <v>0</v>
      </c>
      <c r="R1328">
        <v>0</v>
      </c>
    </row>
    <row r="1329" spans="1:19">
      <c r="A1329">
        <v>3592</v>
      </c>
      <c r="B1329" t="s">
        <v>1880</v>
      </c>
      <c r="C1329">
        <v>94</v>
      </c>
      <c r="D1329" t="s">
        <v>817</v>
      </c>
      <c r="E1329">
        <v>347</v>
      </c>
      <c r="F1329" t="s">
        <v>1852</v>
      </c>
      <c r="G1329" t="s">
        <v>1853</v>
      </c>
      <c r="H1329">
        <v>152</v>
      </c>
      <c r="I1329" t="s">
        <v>252</v>
      </c>
      <c r="J1329" t="s">
        <v>253</v>
      </c>
      <c r="K1329" s="59">
        <v>1500</v>
      </c>
      <c r="L1329" s="59">
        <v>1500</v>
      </c>
      <c r="M1329" s="59">
        <v>0</v>
      </c>
      <c r="N1329" s="59">
        <v>324.72000000000003</v>
      </c>
      <c r="O1329" s="59">
        <v>0</v>
      </c>
      <c r="P1329" s="59">
        <v>0</v>
      </c>
      <c r="Q1329">
        <v>0</v>
      </c>
      <c r="R1329">
        <v>0</v>
      </c>
    </row>
    <row r="1330" spans="1:19">
      <c r="A1330">
        <v>3609</v>
      </c>
      <c r="B1330" t="s">
        <v>1885</v>
      </c>
      <c r="C1330">
        <v>89</v>
      </c>
      <c r="D1330" t="s">
        <v>847</v>
      </c>
      <c r="E1330">
        <v>422</v>
      </c>
      <c r="F1330" t="s">
        <v>1886</v>
      </c>
      <c r="G1330" t="s">
        <v>1887</v>
      </c>
      <c r="H1330">
        <v>152</v>
      </c>
      <c r="I1330" t="s">
        <v>252</v>
      </c>
      <c r="J1330" t="s">
        <v>253</v>
      </c>
      <c r="K1330" s="59">
        <v>3700</v>
      </c>
      <c r="L1330" s="59">
        <v>3700</v>
      </c>
      <c r="M1330" s="59">
        <v>0</v>
      </c>
      <c r="N1330" s="59">
        <v>0</v>
      </c>
      <c r="O1330" s="59">
        <v>0</v>
      </c>
      <c r="P1330" s="59">
        <v>0</v>
      </c>
      <c r="Q1330">
        <v>0</v>
      </c>
      <c r="R1330">
        <v>0</v>
      </c>
    </row>
    <row r="1331" spans="1:19">
      <c r="A1331">
        <v>4470</v>
      </c>
      <c r="B1331" t="s">
        <v>2081</v>
      </c>
      <c r="C1331">
        <v>40</v>
      </c>
      <c r="D1331" t="s">
        <v>397</v>
      </c>
      <c r="E1331">
        <v>113</v>
      </c>
      <c r="F1331" t="s">
        <v>1604</v>
      </c>
      <c r="G1331" t="s">
        <v>1605</v>
      </c>
      <c r="H1331">
        <v>152</v>
      </c>
      <c r="I1331" t="s">
        <v>252</v>
      </c>
      <c r="J1331" t="s">
        <v>253</v>
      </c>
      <c r="K1331" s="59">
        <v>60000</v>
      </c>
      <c r="L1331" s="59">
        <v>60000</v>
      </c>
      <c r="M1331" s="59">
        <v>0</v>
      </c>
      <c r="N1331" s="59">
        <v>0</v>
      </c>
      <c r="O1331" s="59">
        <v>0</v>
      </c>
      <c r="P1331" s="59">
        <v>0</v>
      </c>
      <c r="Q1331">
        <v>0</v>
      </c>
      <c r="R1331">
        <v>0</v>
      </c>
      <c r="S1331" t="s">
        <v>2082</v>
      </c>
    </row>
    <row r="1332" spans="1:19">
      <c r="A1332">
        <v>4496</v>
      </c>
      <c r="B1332" t="s">
        <v>2093</v>
      </c>
      <c r="C1332">
        <v>91</v>
      </c>
      <c r="D1332" t="s">
        <v>2624</v>
      </c>
      <c r="E1332">
        <v>422</v>
      </c>
      <c r="F1332" t="s">
        <v>1886</v>
      </c>
      <c r="G1332" t="s">
        <v>1887</v>
      </c>
      <c r="H1332">
        <v>152</v>
      </c>
      <c r="I1332" t="s">
        <v>252</v>
      </c>
      <c r="J1332" t="s">
        <v>253</v>
      </c>
      <c r="K1332" s="59">
        <v>1100</v>
      </c>
      <c r="L1332" s="59">
        <v>1100</v>
      </c>
      <c r="M1332" s="59">
        <v>0</v>
      </c>
      <c r="N1332" s="59">
        <v>0</v>
      </c>
      <c r="O1332" s="59">
        <v>0</v>
      </c>
      <c r="P1332" s="59">
        <v>0</v>
      </c>
      <c r="Q1332">
        <v>0</v>
      </c>
      <c r="R1332">
        <v>0</v>
      </c>
    </row>
    <row r="1333" spans="1:19">
      <c r="A1333">
        <v>4501</v>
      </c>
      <c r="B1333" t="s">
        <v>2098</v>
      </c>
      <c r="C1333">
        <v>75</v>
      </c>
      <c r="D1333" t="s">
        <v>910</v>
      </c>
      <c r="E1333">
        <v>228</v>
      </c>
      <c r="F1333" t="s">
        <v>1194</v>
      </c>
      <c r="G1333" t="s">
        <v>1195</v>
      </c>
      <c r="H1333">
        <v>152</v>
      </c>
      <c r="I1333" t="s">
        <v>252</v>
      </c>
      <c r="J1333" t="s">
        <v>253</v>
      </c>
      <c r="K1333" s="59">
        <v>0</v>
      </c>
      <c r="L1333" s="59">
        <v>0</v>
      </c>
      <c r="M1333" s="59">
        <v>0</v>
      </c>
      <c r="N1333" s="59">
        <v>0</v>
      </c>
      <c r="O1333" s="59">
        <v>0</v>
      </c>
      <c r="P1333" s="59">
        <v>0</v>
      </c>
      <c r="Q1333">
        <v>0</v>
      </c>
      <c r="R1333">
        <v>0</v>
      </c>
    </row>
    <row r="1334" spans="1:19">
      <c r="A1334">
        <v>5895</v>
      </c>
      <c r="B1334" t="s">
        <v>2252</v>
      </c>
      <c r="C1334">
        <v>17617</v>
      </c>
      <c r="D1334" t="s">
        <v>955</v>
      </c>
      <c r="E1334">
        <v>345</v>
      </c>
      <c r="F1334" t="s">
        <v>1023</v>
      </c>
      <c r="G1334" t="s">
        <v>1024</v>
      </c>
      <c r="H1334">
        <v>152</v>
      </c>
      <c r="I1334" t="s">
        <v>252</v>
      </c>
      <c r="J1334" t="s">
        <v>253</v>
      </c>
      <c r="K1334" s="59">
        <v>66266.25</v>
      </c>
      <c r="L1334" s="59">
        <v>66266.25</v>
      </c>
      <c r="M1334" s="59">
        <v>0</v>
      </c>
      <c r="N1334" s="59">
        <v>61500</v>
      </c>
      <c r="O1334" s="59">
        <v>0</v>
      </c>
      <c r="P1334" s="59">
        <v>4766.25</v>
      </c>
      <c r="Q1334">
        <v>0</v>
      </c>
      <c r="R1334">
        <v>0</v>
      </c>
    </row>
    <row r="1335" spans="1:19">
      <c r="A1335">
        <v>6632</v>
      </c>
      <c r="B1335" t="s">
        <v>1853</v>
      </c>
      <c r="C1335">
        <v>40</v>
      </c>
      <c r="D1335" t="s">
        <v>397</v>
      </c>
      <c r="E1335">
        <v>347</v>
      </c>
      <c r="F1335" t="s">
        <v>1852</v>
      </c>
      <c r="G1335" t="s">
        <v>1853</v>
      </c>
      <c r="H1335">
        <v>152</v>
      </c>
      <c r="I1335" t="s">
        <v>252</v>
      </c>
      <c r="J1335" t="s">
        <v>253</v>
      </c>
      <c r="K1335" s="59">
        <v>0</v>
      </c>
      <c r="L1335" s="59">
        <v>0</v>
      </c>
      <c r="M1335" s="59">
        <v>0</v>
      </c>
      <c r="N1335" s="59">
        <v>0</v>
      </c>
      <c r="O1335" s="59">
        <v>0</v>
      </c>
      <c r="P1335" s="59">
        <v>0</v>
      </c>
      <c r="Q1335">
        <v>0</v>
      </c>
      <c r="R1335">
        <v>0</v>
      </c>
    </row>
    <row r="1336" spans="1:19">
      <c r="A1336">
        <v>6656</v>
      </c>
      <c r="B1336" t="s">
        <v>2303</v>
      </c>
      <c r="C1336">
        <v>7008</v>
      </c>
      <c r="D1336" t="s">
        <v>792</v>
      </c>
      <c r="E1336">
        <v>345</v>
      </c>
      <c r="F1336" t="s">
        <v>1023</v>
      </c>
      <c r="G1336" t="s">
        <v>1024</v>
      </c>
      <c r="H1336">
        <v>152</v>
      </c>
      <c r="I1336" t="s">
        <v>252</v>
      </c>
      <c r="J1336" t="s">
        <v>253</v>
      </c>
      <c r="K1336" s="59">
        <v>0</v>
      </c>
      <c r="L1336" s="59">
        <v>0</v>
      </c>
      <c r="M1336" s="59">
        <v>0</v>
      </c>
      <c r="N1336" s="59">
        <v>0</v>
      </c>
      <c r="O1336" s="59">
        <v>0</v>
      </c>
      <c r="P1336" s="59">
        <v>0</v>
      </c>
      <c r="Q1336">
        <v>0</v>
      </c>
      <c r="R1336">
        <v>0</v>
      </c>
    </row>
    <row r="1337" spans="1:19">
      <c r="A1337">
        <v>6929</v>
      </c>
      <c r="B1337" t="s">
        <v>2337</v>
      </c>
      <c r="C1337">
        <v>40</v>
      </c>
      <c r="D1337" t="s">
        <v>397</v>
      </c>
      <c r="E1337">
        <v>345</v>
      </c>
      <c r="F1337" t="s">
        <v>1023</v>
      </c>
      <c r="G1337" t="s">
        <v>1024</v>
      </c>
      <c r="H1337">
        <v>152</v>
      </c>
      <c r="I1337" t="s">
        <v>252</v>
      </c>
      <c r="J1337" t="s">
        <v>253</v>
      </c>
      <c r="K1337" s="59">
        <v>25000</v>
      </c>
      <c r="L1337" s="59">
        <v>25000</v>
      </c>
      <c r="M1337" s="59">
        <v>0</v>
      </c>
      <c r="N1337" s="59">
        <v>0</v>
      </c>
      <c r="O1337" s="59">
        <v>0</v>
      </c>
      <c r="P1337" s="59">
        <v>0</v>
      </c>
      <c r="Q1337">
        <v>0</v>
      </c>
      <c r="R1337">
        <v>0</v>
      </c>
      <c r="S1337" t="s">
        <v>2338</v>
      </c>
    </row>
    <row r="1338" spans="1:19">
      <c r="A1338">
        <v>6937</v>
      </c>
      <c r="B1338" t="s">
        <v>2339</v>
      </c>
      <c r="C1338">
        <v>40</v>
      </c>
      <c r="D1338" t="s">
        <v>397</v>
      </c>
      <c r="E1338">
        <v>345</v>
      </c>
      <c r="F1338" t="s">
        <v>1023</v>
      </c>
      <c r="G1338" t="s">
        <v>1024</v>
      </c>
      <c r="H1338">
        <v>152</v>
      </c>
      <c r="I1338" t="s">
        <v>252</v>
      </c>
      <c r="J1338" t="s">
        <v>253</v>
      </c>
      <c r="K1338" s="59">
        <v>950</v>
      </c>
      <c r="L1338" s="59">
        <v>950</v>
      </c>
      <c r="M1338" s="59">
        <v>0</v>
      </c>
      <c r="N1338" s="59">
        <v>0</v>
      </c>
      <c r="O1338" s="59">
        <v>0</v>
      </c>
      <c r="P1338" s="59">
        <v>0</v>
      </c>
      <c r="Q1338">
        <v>0</v>
      </c>
      <c r="R1338">
        <v>0</v>
      </c>
      <c r="S1338" t="s">
        <v>2340</v>
      </c>
    </row>
    <row r="1339" spans="1:19">
      <c r="A1339">
        <v>6939</v>
      </c>
      <c r="B1339" t="s">
        <v>2341</v>
      </c>
      <c r="C1339">
        <v>40</v>
      </c>
      <c r="D1339" t="s">
        <v>397</v>
      </c>
      <c r="E1339">
        <v>341</v>
      </c>
      <c r="F1339" t="s">
        <v>1138</v>
      </c>
      <c r="G1339" t="s">
        <v>1139</v>
      </c>
      <c r="H1339">
        <v>152</v>
      </c>
      <c r="I1339" t="s">
        <v>252</v>
      </c>
      <c r="J1339" t="s">
        <v>253</v>
      </c>
      <c r="K1339" s="59">
        <v>57000</v>
      </c>
      <c r="L1339" s="59">
        <v>57000</v>
      </c>
      <c r="M1339" s="59">
        <v>57465</v>
      </c>
      <c r="N1339" s="59">
        <v>0</v>
      </c>
      <c r="O1339" s="59">
        <v>0</v>
      </c>
      <c r="P1339" s="59">
        <v>0</v>
      </c>
      <c r="Q1339">
        <v>0</v>
      </c>
      <c r="R1339">
        <v>465</v>
      </c>
      <c r="S1339" t="s">
        <v>2342</v>
      </c>
    </row>
    <row r="1340" spans="1:19">
      <c r="A1340">
        <v>6941</v>
      </c>
      <c r="B1340" t="s">
        <v>2343</v>
      </c>
      <c r="C1340">
        <v>40</v>
      </c>
      <c r="D1340" t="s">
        <v>397</v>
      </c>
      <c r="E1340">
        <v>413</v>
      </c>
      <c r="F1340" t="s">
        <v>1179</v>
      </c>
      <c r="G1340" t="s">
        <v>1180</v>
      </c>
      <c r="H1340">
        <v>152</v>
      </c>
      <c r="I1340" t="s">
        <v>252</v>
      </c>
      <c r="J1340" t="s">
        <v>253</v>
      </c>
      <c r="K1340" s="59">
        <v>15000</v>
      </c>
      <c r="L1340" s="59">
        <v>15000</v>
      </c>
      <c r="M1340" s="59">
        <v>0</v>
      </c>
      <c r="N1340" s="59">
        <v>0</v>
      </c>
      <c r="O1340" s="59">
        <v>0</v>
      </c>
      <c r="P1340" s="59">
        <v>0</v>
      </c>
      <c r="Q1340">
        <v>0</v>
      </c>
      <c r="R1340">
        <v>0</v>
      </c>
      <c r="S1340" t="s">
        <v>2344</v>
      </c>
    </row>
    <row r="1341" spans="1:19">
      <c r="A1341">
        <v>6944</v>
      </c>
      <c r="B1341" t="s">
        <v>2345</v>
      </c>
      <c r="C1341">
        <v>40</v>
      </c>
      <c r="D1341" t="s">
        <v>397</v>
      </c>
      <c r="E1341">
        <v>345</v>
      </c>
      <c r="F1341" t="s">
        <v>1023</v>
      </c>
      <c r="G1341" t="s">
        <v>1024</v>
      </c>
      <c r="H1341">
        <v>152</v>
      </c>
      <c r="I1341" t="s">
        <v>252</v>
      </c>
      <c r="J1341" t="s">
        <v>253</v>
      </c>
      <c r="K1341" s="59">
        <v>2200</v>
      </c>
      <c r="L1341" s="59">
        <v>2200</v>
      </c>
      <c r="M1341" s="59">
        <v>0</v>
      </c>
      <c r="N1341" s="59">
        <v>0</v>
      </c>
      <c r="O1341" s="59">
        <v>0</v>
      </c>
      <c r="P1341" s="59">
        <v>0</v>
      </c>
      <c r="Q1341">
        <v>0</v>
      </c>
      <c r="R1341">
        <v>0</v>
      </c>
      <c r="S1341" t="s">
        <v>2344</v>
      </c>
    </row>
    <row r="1342" spans="1:19">
      <c r="A1342">
        <v>7308</v>
      </c>
      <c r="B1342" t="s">
        <v>2367</v>
      </c>
      <c r="C1342">
        <v>40</v>
      </c>
      <c r="D1342" t="s">
        <v>397</v>
      </c>
      <c r="E1342">
        <v>345</v>
      </c>
      <c r="F1342" t="s">
        <v>1023</v>
      </c>
      <c r="G1342" t="s">
        <v>1024</v>
      </c>
      <c r="H1342">
        <v>152</v>
      </c>
      <c r="I1342" t="s">
        <v>252</v>
      </c>
      <c r="J1342" t="s">
        <v>253</v>
      </c>
      <c r="K1342" s="59">
        <v>8100</v>
      </c>
      <c r="L1342" s="59">
        <v>8100</v>
      </c>
      <c r="M1342" s="59">
        <v>3444</v>
      </c>
      <c r="N1342" s="59">
        <v>0</v>
      </c>
      <c r="O1342" s="59">
        <v>0</v>
      </c>
      <c r="P1342" s="59">
        <v>0</v>
      </c>
      <c r="Q1342">
        <v>0</v>
      </c>
      <c r="R1342">
        <v>0</v>
      </c>
      <c r="S1342" t="s">
        <v>2344</v>
      </c>
    </row>
    <row r="1343" spans="1:19">
      <c r="A1343">
        <v>8890</v>
      </c>
      <c r="B1343" t="s">
        <v>2509</v>
      </c>
      <c r="C1343">
        <v>40</v>
      </c>
      <c r="D1343" t="s">
        <v>397</v>
      </c>
      <c r="E1343">
        <v>474</v>
      </c>
      <c r="F1343" t="s">
        <v>1100</v>
      </c>
      <c r="G1343" t="s">
        <v>1101</v>
      </c>
      <c r="H1343">
        <v>152</v>
      </c>
      <c r="I1343" t="s">
        <v>252</v>
      </c>
      <c r="J1343" t="s">
        <v>253</v>
      </c>
      <c r="K1343" s="59">
        <v>2000</v>
      </c>
      <c r="L1343" s="59">
        <v>2000</v>
      </c>
      <c r="M1343" s="59">
        <v>0</v>
      </c>
      <c r="N1343" s="59">
        <v>0</v>
      </c>
      <c r="O1343" s="59">
        <v>0</v>
      </c>
      <c r="P1343" s="59">
        <v>0</v>
      </c>
      <c r="Q1343">
        <v>0</v>
      </c>
      <c r="R1343">
        <v>0</v>
      </c>
    </row>
    <row r="1344" spans="1:19">
      <c r="A1344">
        <v>9196</v>
      </c>
      <c r="B1344" t="s">
        <v>2560</v>
      </c>
      <c r="C1344">
        <v>40</v>
      </c>
      <c r="D1344" t="s">
        <v>397</v>
      </c>
      <c r="E1344">
        <v>345</v>
      </c>
      <c r="F1344" t="s">
        <v>1023</v>
      </c>
      <c r="G1344" t="s">
        <v>1024</v>
      </c>
      <c r="H1344">
        <v>152</v>
      </c>
      <c r="I1344" t="s">
        <v>252</v>
      </c>
      <c r="J1344" t="s">
        <v>253</v>
      </c>
      <c r="K1344" s="59">
        <v>1291.5</v>
      </c>
      <c r="L1344" s="59">
        <v>1291.5</v>
      </c>
      <c r="M1344" s="59">
        <v>0</v>
      </c>
      <c r="N1344" s="59">
        <v>0</v>
      </c>
      <c r="O1344" s="59">
        <v>0</v>
      </c>
      <c r="P1344" s="59">
        <v>0</v>
      </c>
      <c r="Q1344">
        <v>0</v>
      </c>
      <c r="R1344">
        <v>0</v>
      </c>
      <c r="S1344" t="s">
        <v>2561</v>
      </c>
    </row>
    <row r="1345" spans="1:19">
      <c r="A1345">
        <v>9297</v>
      </c>
      <c r="B1345" t="s">
        <v>2571</v>
      </c>
      <c r="C1345">
        <v>40</v>
      </c>
      <c r="D1345" t="s">
        <v>397</v>
      </c>
      <c r="E1345">
        <v>347</v>
      </c>
      <c r="F1345" t="s">
        <v>1852</v>
      </c>
      <c r="G1345" t="s">
        <v>1853</v>
      </c>
      <c r="H1345">
        <v>152</v>
      </c>
      <c r="I1345" t="s">
        <v>252</v>
      </c>
      <c r="J1345" t="s">
        <v>253</v>
      </c>
      <c r="K1345" s="59">
        <v>2100</v>
      </c>
      <c r="L1345" s="59">
        <v>2100</v>
      </c>
      <c r="M1345" s="59">
        <v>0</v>
      </c>
      <c r="N1345" s="59">
        <v>0</v>
      </c>
      <c r="O1345" s="59">
        <v>0</v>
      </c>
      <c r="P1345" s="59">
        <v>0</v>
      </c>
      <c r="Q1345">
        <v>0</v>
      </c>
      <c r="R1345">
        <v>0</v>
      </c>
    </row>
    <row r="1346" spans="1:19">
      <c r="A1346">
        <v>2127</v>
      </c>
      <c r="B1346" t="s">
        <v>1163</v>
      </c>
      <c r="C1346">
        <v>204</v>
      </c>
      <c r="D1346" t="s">
        <v>926</v>
      </c>
      <c r="E1346">
        <v>325</v>
      </c>
      <c r="F1346" t="s">
        <v>1164</v>
      </c>
      <c r="G1346" t="s">
        <v>1165</v>
      </c>
      <c r="H1346">
        <v>153</v>
      </c>
      <c r="I1346" t="s">
        <v>312</v>
      </c>
      <c r="J1346" t="s">
        <v>313</v>
      </c>
      <c r="K1346" s="59">
        <v>6000</v>
      </c>
      <c r="L1346" s="59">
        <v>6000</v>
      </c>
      <c r="M1346" s="59">
        <v>6000</v>
      </c>
      <c r="N1346" s="59">
        <v>0</v>
      </c>
      <c r="O1346" s="59">
        <v>0</v>
      </c>
      <c r="P1346" s="59">
        <v>0</v>
      </c>
      <c r="Q1346">
        <v>0</v>
      </c>
      <c r="R1346">
        <v>0</v>
      </c>
      <c r="S1346" t="s">
        <v>1166</v>
      </c>
    </row>
    <row r="1347" spans="1:19">
      <c r="A1347">
        <v>2554</v>
      </c>
      <c r="B1347" t="s">
        <v>1512</v>
      </c>
      <c r="C1347">
        <v>255</v>
      </c>
      <c r="D1347" t="s">
        <v>901</v>
      </c>
      <c r="E1347">
        <v>325</v>
      </c>
      <c r="F1347" t="s">
        <v>1164</v>
      </c>
      <c r="G1347" t="s">
        <v>1165</v>
      </c>
      <c r="H1347">
        <v>153</v>
      </c>
      <c r="I1347" t="s">
        <v>312</v>
      </c>
      <c r="J1347" t="s">
        <v>313</v>
      </c>
      <c r="K1347" s="59">
        <v>0</v>
      </c>
      <c r="L1347" s="59">
        <v>0</v>
      </c>
      <c r="M1347" s="59">
        <v>0</v>
      </c>
      <c r="N1347" s="59">
        <v>0</v>
      </c>
      <c r="O1347" s="59">
        <v>0</v>
      </c>
      <c r="P1347" s="59">
        <v>0</v>
      </c>
      <c r="Q1347">
        <v>0</v>
      </c>
      <c r="R1347">
        <v>0</v>
      </c>
    </row>
    <row r="1348" spans="1:19">
      <c r="A1348">
        <v>2918</v>
      </c>
      <c r="B1348" t="s">
        <v>1729</v>
      </c>
      <c r="C1348">
        <v>189</v>
      </c>
      <c r="D1348" t="s">
        <v>896</v>
      </c>
      <c r="E1348">
        <v>348</v>
      </c>
      <c r="F1348" t="s">
        <v>1730</v>
      </c>
      <c r="G1348" t="s">
        <v>1731</v>
      </c>
      <c r="H1348">
        <v>154</v>
      </c>
      <c r="I1348" t="s">
        <v>372</v>
      </c>
      <c r="J1348" t="s">
        <v>373</v>
      </c>
      <c r="K1348" s="59">
        <v>0</v>
      </c>
      <c r="L1348" s="59">
        <v>0</v>
      </c>
      <c r="M1348" s="59">
        <v>0</v>
      </c>
      <c r="N1348" s="59">
        <v>0</v>
      </c>
      <c r="O1348" s="59">
        <v>0</v>
      </c>
      <c r="P1348" s="59">
        <v>0</v>
      </c>
      <c r="Q1348">
        <v>0</v>
      </c>
      <c r="R1348">
        <v>0</v>
      </c>
    </row>
    <row r="1349" spans="1:19">
      <c r="A1349">
        <v>3219</v>
      </c>
      <c r="B1349" t="s">
        <v>1793</v>
      </c>
      <c r="C1349">
        <v>16012</v>
      </c>
      <c r="D1349" t="s">
        <v>935</v>
      </c>
      <c r="E1349">
        <v>348</v>
      </c>
      <c r="F1349" t="s">
        <v>1730</v>
      </c>
      <c r="G1349" t="s">
        <v>1731</v>
      </c>
      <c r="H1349">
        <v>154</v>
      </c>
      <c r="I1349" t="s">
        <v>372</v>
      </c>
      <c r="J1349" t="s">
        <v>373</v>
      </c>
      <c r="K1349" s="59">
        <v>80000</v>
      </c>
      <c r="L1349" s="59">
        <v>80000</v>
      </c>
      <c r="M1349" s="59">
        <v>0</v>
      </c>
      <c r="N1349" s="59">
        <v>0</v>
      </c>
      <c r="O1349" s="59">
        <v>0</v>
      </c>
      <c r="P1349" s="59">
        <v>0</v>
      </c>
      <c r="Q1349">
        <v>0</v>
      </c>
      <c r="R1349">
        <v>0</v>
      </c>
    </row>
    <row r="1350" spans="1:19">
      <c r="A1350">
        <v>3318</v>
      </c>
      <c r="B1350" t="s">
        <v>1797</v>
      </c>
      <c r="C1350">
        <v>208</v>
      </c>
      <c r="D1350" t="s">
        <v>927</v>
      </c>
      <c r="E1350">
        <v>348</v>
      </c>
      <c r="F1350" t="s">
        <v>1730</v>
      </c>
      <c r="G1350" t="s">
        <v>1731</v>
      </c>
      <c r="H1350">
        <v>154</v>
      </c>
      <c r="I1350" t="s">
        <v>372</v>
      </c>
      <c r="J1350" t="s">
        <v>373</v>
      </c>
      <c r="K1350" s="59">
        <v>43419</v>
      </c>
      <c r="L1350" s="59">
        <v>43419</v>
      </c>
      <c r="M1350" s="59">
        <v>0</v>
      </c>
      <c r="N1350" s="59">
        <v>0</v>
      </c>
      <c r="O1350" s="59">
        <v>0</v>
      </c>
      <c r="P1350" s="59">
        <v>0</v>
      </c>
      <c r="Q1350">
        <v>0</v>
      </c>
      <c r="R1350">
        <v>0</v>
      </c>
      <c r="S1350" t="s">
        <v>1798</v>
      </c>
    </row>
    <row r="1351" spans="1:19">
      <c r="A1351">
        <v>6823</v>
      </c>
      <c r="B1351" t="s">
        <v>1731</v>
      </c>
      <c r="C1351">
        <v>15873</v>
      </c>
      <c r="D1351" t="s">
        <v>924</v>
      </c>
      <c r="E1351">
        <v>348</v>
      </c>
      <c r="F1351" t="s">
        <v>1730</v>
      </c>
      <c r="G1351" t="s">
        <v>1731</v>
      </c>
      <c r="H1351">
        <v>154</v>
      </c>
      <c r="I1351" t="s">
        <v>372</v>
      </c>
      <c r="J1351" t="s">
        <v>373</v>
      </c>
      <c r="K1351" s="59">
        <v>37000</v>
      </c>
      <c r="L1351" s="59">
        <v>37000</v>
      </c>
      <c r="M1351" s="59">
        <v>0</v>
      </c>
      <c r="N1351" s="59">
        <v>0</v>
      </c>
      <c r="O1351" s="59">
        <v>0</v>
      </c>
      <c r="P1351" s="59">
        <v>0</v>
      </c>
      <c r="Q1351">
        <v>0</v>
      </c>
      <c r="R1351">
        <v>0</v>
      </c>
      <c r="S1351" t="s">
        <v>2317</v>
      </c>
    </row>
    <row r="1352" spans="1:19">
      <c r="A1352">
        <v>9105</v>
      </c>
      <c r="B1352" t="s">
        <v>2537</v>
      </c>
      <c r="C1352">
        <v>16012</v>
      </c>
      <c r="D1352" t="s">
        <v>935</v>
      </c>
      <c r="E1352">
        <v>348</v>
      </c>
      <c r="F1352" t="s">
        <v>1730</v>
      </c>
      <c r="G1352" t="s">
        <v>1731</v>
      </c>
      <c r="H1352">
        <v>154</v>
      </c>
      <c r="I1352" t="s">
        <v>372</v>
      </c>
      <c r="J1352" t="s">
        <v>373</v>
      </c>
      <c r="K1352" s="59">
        <v>40000</v>
      </c>
      <c r="L1352" s="59">
        <v>40000</v>
      </c>
      <c r="M1352" s="59">
        <v>0</v>
      </c>
      <c r="N1352" s="59">
        <v>0</v>
      </c>
      <c r="O1352" s="59">
        <v>0</v>
      </c>
      <c r="P1352" s="59">
        <v>0</v>
      </c>
      <c r="Q1352">
        <v>0</v>
      </c>
      <c r="R1352">
        <v>0</v>
      </c>
    </row>
    <row r="1353" spans="1:19">
      <c r="A1353">
        <v>2150</v>
      </c>
      <c r="B1353" t="s">
        <v>1204</v>
      </c>
      <c r="C1353">
        <v>15873</v>
      </c>
      <c r="D1353" t="s">
        <v>924</v>
      </c>
      <c r="E1353">
        <v>352</v>
      </c>
      <c r="F1353" t="s">
        <v>1205</v>
      </c>
      <c r="G1353" t="s">
        <v>1206</v>
      </c>
      <c r="H1353">
        <v>155</v>
      </c>
      <c r="I1353" t="s">
        <v>281</v>
      </c>
      <c r="J1353" t="s">
        <v>282</v>
      </c>
      <c r="K1353" s="59">
        <v>52000</v>
      </c>
      <c r="L1353" s="59">
        <v>52000</v>
      </c>
      <c r="M1353" s="59">
        <v>49000</v>
      </c>
      <c r="N1353" s="59">
        <v>0</v>
      </c>
      <c r="O1353" s="59">
        <v>0</v>
      </c>
      <c r="P1353" s="59">
        <v>0</v>
      </c>
      <c r="Q1353">
        <v>0</v>
      </c>
      <c r="R1353">
        <v>0</v>
      </c>
      <c r="S1353" t="s">
        <v>1207</v>
      </c>
    </row>
    <row r="1354" spans="1:19">
      <c r="A1354">
        <v>5397</v>
      </c>
      <c r="B1354" t="s">
        <v>1206</v>
      </c>
      <c r="C1354">
        <v>89</v>
      </c>
      <c r="D1354" t="s">
        <v>847</v>
      </c>
      <c r="E1354">
        <v>352</v>
      </c>
      <c r="F1354" t="s">
        <v>1205</v>
      </c>
      <c r="G1354" t="s">
        <v>1206</v>
      </c>
      <c r="H1354">
        <v>155</v>
      </c>
      <c r="I1354" t="s">
        <v>281</v>
      </c>
      <c r="J1354" t="s">
        <v>282</v>
      </c>
      <c r="K1354" s="59">
        <v>0</v>
      </c>
      <c r="L1354" s="59">
        <v>0</v>
      </c>
      <c r="M1354" s="59">
        <v>0</v>
      </c>
      <c r="N1354" s="59">
        <v>0</v>
      </c>
      <c r="O1354" s="59">
        <v>0</v>
      </c>
      <c r="P1354" s="59">
        <v>0</v>
      </c>
      <c r="Q1354">
        <v>0</v>
      </c>
      <c r="R1354">
        <v>0</v>
      </c>
      <c r="S1354" t="s">
        <v>2196</v>
      </c>
    </row>
    <row r="1355" spans="1:19">
      <c r="A1355">
        <v>5982</v>
      </c>
      <c r="B1355" t="s">
        <v>1206</v>
      </c>
      <c r="C1355">
        <v>189</v>
      </c>
      <c r="D1355" t="s">
        <v>896</v>
      </c>
      <c r="E1355">
        <v>352</v>
      </c>
      <c r="F1355" t="s">
        <v>1205</v>
      </c>
      <c r="G1355" t="s">
        <v>1206</v>
      </c>
      <c r="H1355">
        <v>155</v>
      </c>
      <c r="I1355" t="s">
        <v>281</v>
      </c>
      <c r="J1355" t="s">
        <v>282</v>
      </c>
      <c r="K1355" s="59">
        <v>1000</v>
      </c>
      <c r="L1355" s="59">
        <v>1000</v>
      </c>
      <c r="M1355" s="59">
        <v>0</v>
      </c>
      <c r="N1355" s="59">
        <v>0</v>
      </c>
      <c r="O1355" s="59">
        <v>0</v>
      </c>
      <c r="P1355" s="59">
        <v>0</v>
      </c>
      <c r="Q1355">
        <v>0</v>
      </c>
      <c r="R1355">
        <v>0</v>
      </c>
    </row>
    <row r="1356" spans="1:19">
      <c r="A1356">
        <v>2126</v>
      </c>
      <c r="B1356" t="s">
        <v>1159</v>
      </c>
      <c r="C1356">
        <v>204</v>
      </c>
      <c r="D1356" t="s">
        <v>926</v>
      </c>
      <c r="E1356">
        <v>414</v>
      </c>
      <c r="F1356" t="s">
        <v>1160</v>
      </c>
      <c r="G1356" t="s">
        <v>1161</v>
      </c>
      <c r="H1356">
        <v>156</v>
      </c>
      <c r="I1356" t="s">
        <v>310</v>
      </c>
      <c r="J1356" t="s">
        <v>311</v>
      </c>
      <c r="K1356" s="59">
        <v>48000</v>
      </c>
      <c r="L1356" s="59">
        <v>48000</v>
      </c>
      <c r="M1356" s="59">
        <v>30000</v>
      </c>
      <c r="N1356" s="59">
        <v>0</v>
      </c>
      <c r="O1356" s="59">
        <v>0</v>
      </c>
      <c r="P1356" s="59">
        <v>8000</v>
      </c>
      <c r="Q1356">
        <v>0</v>
      </c>
      <c r="R1356">
        <v>0</v>
      </c>
      <c r="S1356" t="s">
        <v>1162</v>
      </c>
    </row>
    <row r="1357" spans="1:19">
      <c r="A1357">
        <v>2818</v>
      </c>
      <c r="B1357" t="s">
        <v>1683</v>
      </c>
      <c r="C1357">
        <v>76</v>
      </c>
      <c r="D1357" t="s">
        <v>933</v>
      </c>
      <c r="E1357">
        <v>414</v>
      </c>
      <c r="F1357" t="s">
        <v>1160</v>
      </c>
      <c r="G1357" t="s">
        <v>1161</v>
      </c>
      <c r="H1357">
        <v>156</v>
      </c>
      <c r="I1357" t="s">
        <v>310</v>
      </c>
      <c r="J1357" t="s">
        <v>311</v>
      </c>
      <c r="K1357" s="59">
        <v>15000</v>
      </c>
      <c r="L1357" s="59">
        <v>15000</v>
      </c>
      <c r="M1357" s="59">
        <v>0</v>
      </c>
      <c r="N1357" s="59">
        <v>0</v>
      </c>
      <c r="O1357" s="59">
        <v>0</v>
      </c>
      <c r="P1357" s="59">
        <v>0</v>
      </c>
      <c r="Q1357">
        <v>0</v>
      </c>
      <c r="R1357">
        <v>0</v>
      </c>
    </row>
    <row r="1358" spans="1:19">
      <c r="A1358">
        <v>2220</v>
      </c>
      <c r="B1358" t="s">
        <v>1266</v>
      </c>
      <c r="C1358">
        <v>343</v>
      </c>
      <c r="D1358" t="s">
        <v>673</v>
      </c>
      <c r="E1358">
        <v>353</v>
      </c>
      <c r="F1358" t="s">
        <v>1267</v>
      </c>
      <c r="G1358" t="s">
        <v>1268</v>
      </c>
      <c r="H1358">
        <v>157</v>
      </c>
      <c r="I1358" t="s">
        <v>344</v>
      </c>
      <c r="J1358" t="s">
        <v>345</v>
      </c>
      <c r="K1358" s="59">
        <v>0</v>
      </c>
      <c r="L1358" s="59">
        <v>0</v>
      </c>
      <c r="M1358" s="59">
        <v>0</v>
      </c>
      <c r="N1358" s="59">
        <v>0</v>
      </c>
      <c r="O1358" s="59">
        <v>0</v>
      </c>
      <c r="P1358" s="59">
        <v>0</v>
      </c>
      <c r="Q1358">
        <v>0</v>
      </c>
      <c r="R1358">
        <v>0</v>
      </c>
    </row>
    <row r="1359" spans="1:19">
      <c r="A1359">
        <v>2688</v>
      </c>
      <c r="B1359" t="s">
        <v>1621</v>
      </c>
      <c r="C1359">
        <v>204</v>
      </c>
      <c r="D1359" t="s">
        <v>926</v>
      </c>
      <c r="E1359">
        <v>326</v>
      </c>
      <c r="F1359" t="s">
        <v>1622</v>
      </c>
      <c r="G1359" t="s">
        <v>1623</v>
      </c>
      <c r="H1359">
        <v>157</v>
      </c>
      <c r="I1359" t="s">
        <v>344</v>
      </c>
      <c r="J1359" t="s">
        <v>345</v>
      </c>
      <c r="K1359" s="59">
        <v>8702.25</v>
      </c>
      <c r="L1359" s="59">
        <v>8702.25</v>
      </c>
      <c r="M1359" s="59">
        <v>0</v>
      </c>
      <c r="N1359" s="59">
        <v>0</v>
      </c>
      <c r="O1359" s="59">
        <v>0</v>
      </c>
      <c r="P1359" s="59">
        <v>0</v>
      </c>
      <c r="Q1359">
        <v>0</v>
      </c>
      <c r="R1359">
        <v>0</v>
      </c>
      <c r="S1359" t="s">
        <v>1624</v>
      </c>
    </row>
    <row r="1360" spans="1:19">
      <c r="A1360">
        <v>2689</v>
      </c>
      <c r="B1360" t="s">
        <v>1625</v>
      </c>
      <c r="C1360">
        <v>204</v>
      </c>
      <c r="D1360" t="s">
        <v>926</v>
      </c>
      <c r="E1360">
        <v>353</v>
      </c>
      <c r="F1360" t="s">
        <v>1267</v>
      </c>
      <c r="G1360" t="s">
        <v>1268</v>
      </c>
      <c r="H1360">
        <v>157</v>
      </c>
      <c r="I1360" t="s">
        <v>344</v>
      </c>
      <c r="J1360" t="s">
        <v>345</v>
      </c>
      <c r="K1360" s="59">
        <v>172569.60000000001</v>
      </c>
      <c r="L1360" s="59">
        <v>172569.60000000001</v>
      </c>
      <c r="M1360" s="59">
        <v>0</v>
      </c>
      <c r="N1360" s="59">
        <v>0</v>
      </c>
      <c r="O1360" s="59">
        <v>0</v>
      </c>
      <c r="P1360" s="59">
        <v>0</v>
      </c>
      <c r="Q1360">
        <v>0</v>
      </c>
      <c r="R1360">
        <v>0</v>
      </c>
      <c r="S1360" t="s">
        <v>1626</v>
      </c>
    </row>
    <row r="1361" spans="1:19">
      <c r="A1361">
        <v>2690</v>
      </c>
      <c r="B1361" t="s">
        <v>1627</v>
      </c>
      <c r="C1361">
        <v>204</v>
      </c>
      <c r="D1361" t="s">
        <v>926</v>
      </c>
      <c r="E1361">
        <v>326</v>
      </c>
      <c r="F1361" t="s">
        <v>1622</v>
      </c>
      <c r="G1361" t="s">
        <v>1623</v>
      </c>
      <c r="H1361">
        <v>157</v>
      </c>
      <c r="I1361" t="s">
        <v>344</v>
      </c>
      <c r="J1361" t="s">
        <v>345</v>
      </c>
      <c r="K1361" s="59">
        <v>184500</v>
      </c>
      <c r="L1361" s="59">
        <v>184500</v>
      </c>
      <c r="M1361" s="59">
        <v>0</v>
      </c>
      <c r="N1361" s="59">
        <v>0</v>
      </c>
      <c r="O1361" s="59">
        <v>0</v>
      </c>
      <c r="P1361" s="59">
        <v>0</v>
      </c>
      <c r="Q1361">
        <v>0</v>
      </c>
      <c r="R1361">
        <v>0</v>
      </c>
      <c r="S1361" t="s">
        <v>1628</v>
      </c>
    </row>
    <row r="1362" spans="1:19">
      <c r="A1362">
        <v>2813</v>
      </c>
      <c r="B1362" t="s">
        <v>1681</v>
      </c>
      <c r="C1362">
        <v>76</v>
      </c>
      <c r="D1362" t="s">
        <v>933</v>
      </c>
      <c r="E1362">
        <v>315</v>
      </c>
      <c r="F1362" t="s">
        <v>1507</v>
      </c>
      <c r="G1362" t="s">
        <v>1508</v>
      </c>
      <c r="H1362">
        <v>157</v>
      </c>
      <c r="I1362" t="s">
        <v>344</v>
      </c>
      <c r="J1362" t="s">
        <v>345</v>
      </c>
      <c r="K1362" s="59">
        <v>0</v>
      </c>
      <c r="L1362" s="59">
        <v>0</v>
      </c>
      <c r="M1362" s="59">
        <v>0</v>
      </c>
      <c r="N1362" s="59">
        <v>0</v>
      </c>
      <c r="O1362" s="59">
        <v>0</v>
      </c>
      <c r="P1362" s="59">
        <v>0</v>
      </c>
      <c r="Q1362">
        <v>0</v>
      </c>
      <c r="R1362">
        <v>0</v>
      </c>
      <c r="S1362" t="s">
        <v>1682</v>
      </c>
    </row>
    <row r="1363" spans="1:19">
      <c r="A1363">
        <v>2821</v>
      </c>
      <c r="B1363" t="s">
        <v>1684</v>
      </c>
      <c r="C1363">
        <v>76</v>
      </c>
      <c r="D1363" t="s">
        <v>933</v>
      </c>
      <c r="E1363">
        <v>315</v>
      </c>
      <c r="F1363" t="s">
        <v>1507</v>
      </c>
      <c r="G1363" t="s">
        <v>1508</v>
      </c>
      <c r="H1363">
        <v>157</v>
      </c>
      <c r="I1363" t="s">
        <v>344</v>
      </c>
      <c r="J1363" t="s">
        <v>345</v>
      </c>
      <c r="K1363" s="59">
        <v>0</v>
      </c>
      <c r="L1363" s="59">
        <v>0</v>
      </c>
      <c r="M1363" s="59">
        <v>0</v>
      </c>
      <c r="N1363" s="59">
        <v>0</v>
      </c>
      <c r="O1363" s="59">
        <v>0</v>
      </c>
      <c r="P1363" s="59">
        <v>0</v>
      </c>
      <c r="Q1363">
        <v>0</v>
      </c>
      <c r="R1363">
        <v>0</v>
      </c>
    </row>
    <row r="1364" spans="1:19">
      <c r="A1364">
        <v>6829</v>
      </c>
      <c r="B1364" t="s">
        <v>2320</v>
      </c>
      <c r="C1364">
        <v>204</v>
      </c>
      <c r="D1364" t="s">
        <v>926</v>
      </c>
      <c r="E1364">
        <v>326</v>
      </c>
      <c r="F1364" t="s">
        <v>1622</v>
      </c>
      <c r="G1364" t="s">
        <v>1623</v>
      </c>
      <c r="H1364">
        <v>157</v>
      </c>
      <c r="I1364" t="s">
        <v>344</v>
      </c>
      <c r="J1364" t="s">
        <v>345</v>
      </c>
      <c r="K1364" s="59">
        <v>8000</v>
      </c>
      <c r="L1364" s="59">
        <v>8000</v>
      </c>
      <c r="M1364" s="59">
        <v>0</v>
      </c>
      <c r="N1364" s="59">
        <v>0</v>
      </c>
      <c r="O1364" s="59">
        <v>0</v>
      </c>
      <c r="P1364" s="59">
        <v>0</v>
      </c>
      <c r="Q1364">
        <v>0</v>
      </c>
      <c r="R1364">
        <v>0</v>
      </c>
      <c r="S1364" t="s">
        <v>2321</v>
      </c>
    </row>
    <row r="1365" spans="1:19">
      <c r="A1365">
        <v>6835</v>
      </c>
      <c r="B1365" t="s">
        <v>2322</v>
      </c>
      <c r="C1365">
        <v>204</v>
      </c>
      <c r="D1365" t="s">
        <v>926</v>
      </c>
      <c r="E1365">
        <v>353</v>
      </c>
      <c r="F1365" t="s">
        <v>1267</v>
      </c>
      <c r="G1365" t="s">
        <v>1268</v>
      </c>
      <c r="H1365">
        <v>157</v>
      </c>
      <c r="I1365" t="s">
        <v>344</v>
      </c>
      <c r="J1365" t="s">
        <v>345</v>
      </c>
      <c r="K1365" s="59">
        <v>110000</v>
      </c>
      <c r="L1365" s="59">
        <v>110000</v>
      </c>
      <c r="M1365" s="59">
        <v>0</v>
      </c>
      <c r="N1365" s="59">
        <v>0</v>
      </c>
      <c r="O1365" s="59">
        <v>0</v>
      </c>
      <c r="P1365" s="59">
        <v>5000</v>
      </c>
      <c r="Q1365">
        <v>0</v>
      </c>
      <c r="R1365">
        <v>0</v>
      </c>
      <c r="S1365" t="s">
        <v>2323</v>
      </c>
    </row>
    <row r="1366" spans="1:19">
      <c r="A1366">
        <v>3128</v>
      </c>
      <c r="B1366" t="s">
        <v>1789</v>
      </c>
      <c r="C1366">
        <v>208</v>
      </c>
      <c r="D1366" t="s">
        <v>927</v>
      </c>
      <c r="E1366">
        <v>344</v>
      </c>
      <c r="F1366" t="s">
        <v>1191</v>
      </c>
      <c r="G1366" t="s">
        <v>318</v>
      </c>
      <c r="H1366">
        <v>158</v>
      </c>
      <c r="I1366" t="s">
        <v>376</v>
      </c>
      <c r="J1366" t="s">
        <v>318</v>
      </c>
      <c r="K1366" s="59">
        <v>16000</v>
      </c>
      <c r="L1366" s="59">
        <v>16000</v>
      </c>
      <c r="M1366" s="59">
        <v>0</v>
      </c>
      <c r="N1366" s="59">
        <v>0</v>
      </c>
      <c r="O1366" s="59">
        <v>0</v>
      </c>
      <c r="P1366" s="59">
        <v>0</v>
      </c>
      <c r="Q1366">
        <v>0</v>
      </c>
      <c r="R1366">
        <v>0</v>
      </c>
    </row>
    <row r="1367" spans="1:19">
      <c r="A1367">
        <v>4493</v>
      </c>
      <c r="B1367" t="s">
        <v>2091</v>
      </c>
      <c r="C1367">
        <v>91</v>
      </c>
      <c r="D1367" t="s">
        <v>2624</v>
      </c>
      <c r="E1367">
        <v>344</v>
      </c>
      <c r="F1367" t="s">
        <v>1191</v>
      </c>
      <c r="G1367" t="s">
        <v>318</v>
      </c>
      <c r="H1367">
        <v>158</v>
      </c>
      <c r="I1367" t="s">
        <v>376</v>
      </c>
      <c r="J1367" t="s">
        <v>318</v>
      </c>
      <c r="K1367" s="59">
        <v>700</v>
      </c>
      <c r="L1367" s="59">
        <v>700</v>
      </c>
      <c r="M1367" s="59">
        <v>0</v>
      </c>
      <c r="N1367" s="59">
        <v>0</v>
      </c>
      <c r="O1367" s="59">
        <v>0</v>
      </c>
      <c r="P1367" s="59">
        <v>0</v>
      </c>
      <c r="Q1367">
        <v>0</v>
      </c>
      <c r="R1367">
        <v>0</v>
      </c>
    </row>
    <row r="1368" spans="1:19">
      <c r="A1368">
        <v>6486</v>
      </c>
      <c r="B1368" t="s">
        <v>2281</v>
      </c>
      <c r="C1368">
        <v>208</v>
      </c>
      <c r="D1368" t="s">
        <v>927</v>
      </c>
      <c r="E1368">
        <v>344</v>
      </c>
      <c r="F1368" t="s">
        <v>1191</v>
      </c>
      <c r="G1368" t="s">
        <v>318</v>
      </c>
      <c r="H1368">
        <v>158</v>
      </c>
      <c r="I1368" t="s">
        <v>376</v>
      </c>
      <c r="J1368" t="s">
        <v>318</v>
      </c>
      <c r="K1368" s="59">
        <v>51302</v>
      </c>
      <c r="L1368" s="59">
        <v>51302</v>
      </c>
      <c r="M1368" s="59">
        <v>0</v>
      </c>
      <c r="N1368" s="59">
        <v>0</v>
      </c>
      <c r="O1368" s="59">
        <v>0</v>
      </c>
      <c r="P1368" s="59">
        <v>0</v>
      </c>
      <c r="Q1368">
        <v>0</v>
      </c>
      <c r="R1368">
        <v>0</v>
      </c>
    </row>
    <row r="1369" spans="1:19">
      <c r="A1369">
        <v>7879</v>
      </c>
      <c r="B1369" t="s">
        <v>2420</v>
      </c>
      <c r="C1369">
        <v>208</v>
      </c>
      <c r="D1369" t="s">
        <v>927</v>
      </c>
      <c r="E1369">
        <v>456</v>
      </c>
      <c r="F1369" t="s">
        <v>2421</v>
      </c>
      <c r="G1369" t="s">
        <v>2422</v>
      </c>
      <c r="H1369">
        <v>158</v>
      </c>
      <c r="I1369" t="s">
        <v>376</v>
      </c>
      <c r="J1369" t="s">
        <v>318</v>
      </c>
      <c r="K1369" s="59">
        <v>33305</v>
      </c>
      <c r="L1369" s="59">
        <v>33305</v>
      </c>
      <c r="M1369" s="59">
        <v>0</v>
      </c>
      <c r="N1369" s="59">
        <v>0</v>
      </c>
      <c r="O1369" s="59">
        <v>0</v>
      </c>
      <c r="P1369" s="59">
        <v>0</v>
      </c>
      <c r="Q1369">
        <v>0</v>
      </c>
      <c r="R1369">
        <v>0</v>
      </c>
    </row>
    <row r="1370" spans="1:19">
      <c r="A1370">
        <v>2182</v>
      </c>
      <c r="B1370" t="s">
        <v>1230</v>
      </c>
      <c r="C1370">
        <v>161</v>
      </c>
      <c r="D1370" t="s">
        <v>967</v>
      </c>
      <c r="E1370">
        <v>407</v>
      </c>
      <c r="F1370" t="s">
        <v>1231</v>
      </c>
      <c r="G1370" t="s">
        <v>1232</v>
      </c>
      <c r="H1370">
        <v>159</v>
      </c>
      <c r="I1370" t="s">
        <v>524</v>
      </c>
      <c r="J1370" t="s">
        <v>274</v>
      </c>
      <c r="K1370" s="59">
        <v>1000</v>
      </c>
      <c r="L1370" s="59">
        <v>1000</v>
      </c>
      <c r="M1370" s="59">
        <v>1000</v>
      </c>
      <c r="N1370" s="59">
        <v>0</v>
      </c>
      <c r="O1370" s="59">
        <v>0</v>
      </c>
      <c r="P1370" s="59">
        <v>0</v>
      </c>
      <c r="Q1370">
        <v>0</v>
      </c>
      <c r="R1370">
        <v>0</v>
      </c>
    </row>
    <row r="1371" spans="1:19">
      <c r="A1371">
        <v>2218</v>
      </c>
      <c r="B1371" t="s">
        <v>1262</v>
      </c>
      <c r="C1371">
        <v>210</v>
      </c>
      <c r="D1371" t="s">
        <v>929</v>
      </c>
      <c r="E1371">
        <v>351</v>
      </c>
      <c r="F1371" t="s">
        <v>1263</v>
      </c>
      <c r="G1371" t="s">
        <v>1264</v>
      </c>
      <c r="H1371">
        <v>159</v>
      </c>
      <c r="I1371" t="s">
        <v>524</v>
      </c>
      <c r="J1371" t="s">
        <v>274</v>
      </c>
      <c r="K1371" s="59">
        <v>15000</v>
      </c>
      <c r="L1371" s="59">
        <v>15000</v>
      </c>
      <c r="M1371" s="59">
        <v>0</v>
      </c>
      <c r="N1371" s="59">
        <v>0</v>
      </c>
      <c r="O1371" s="59">
        <v>0</v>
      </c>
      <c r="P1371" s="59">
        <v>0</v>
      </c>
      <c r="Q1371">
        <v>0</v>
      </c>
      <c r="R1371">
        <v>0</v>
      </c>
    </row>
    <row r="1372" spans="1:19">
      <c r="A1372">
        <v>2221</v>
      </c>
      <c r="B1372" t="s">
        <v>1269</v>
      </c>
      <c r="C1372">
        <v>210</v>
      </c>
      <c r="D1372" t="s">
        <v>929</v>
      </c>
      <c r="E1372">
        <v>346</v>
      </c>
      <c r="F1372" t="s">
        <v>1270</v>
      </c>
      <c r="G1372" t="s">
        <v>1271</v>
      </c>
      <c r="H1372">
        <v>159</v>
      </c>
      <c r="I1372" t="s">
        <v>524</v>
      </c>
      <c r="J1372" t="s">
        <v>274</v>
      </c>
      <c r="K1372" s="59">
        <v>600</v>
      </c>
      <c r="L1372" s="59">
        <v>600</v>
      </c>
      <c r="M1372" s="59">
        <v>0</v>
      </c>
      <c r="N1372" s="59">
        <v>0</v>
      </c>
      <c r="O1372" s="59">
        <v>0</v>
      </c>
      <c r="P1372" s="59">
        <v>0</v>
      </c>
      <c r="Q1372">
        <v>0</v>
      </c>
      <c r="R1372">
        <v>0</v>
      </c>
    </row>
    <row r="1373" spans="1:19">
      <c r="A1373">
        <v>2222</v>
      </c>
      <c r="B1373" t="s">
        <v>1272</v>
      </c>
      <c r="C1373">
        <v>343</v>
      </c>
      <c r="D1373" t="s">
        <v>673</v>
      </c>
      <c r="E1373">
        <v>337</v>
      </c>
      <c r="F1373" t="s">
        <v>1273</v>
      </c>
      <c r="G1373" t="s">
        <v>1274</v>
      </c>
      <c r="H1373">
        <v>159</v>
      </c>
      <c r="I1373" t="s">
        <v>524</v>
      </c>
      <c r="J1373" t="s">
        <v>274</v>
      </c>
      <c r="K1373" s="59">
        <v>0</v>
      </c>
      <c r="L1373" s="59">
        <v>0</v>
      </c>
      <c r="M1373" s="59">
        <v>0</v>
      </c>
      <c r="N1373" s="59">
        <v>0</v>
      </c>
      <c r="O1373" s="59">
        <v>0</v>
      </c>
      <c r="P1373" s="59">
        <v>0</v>
      </c>
      <c r="Q1373">
        <v>0</v>
      </c>
      <c r="R1373">
        <v>0</v>
      </c>
    </row>
    <row r="1374" spans="1:19">
      <c r="A1374">
        <v>2245</v>
      </c>
      <c r="B1374" t="s">
        <v>1298</v>
      </c>
      <c r="C1374">
        <v>9600</v>
      </c>
      <c r="D1374" t="s">
        <v>703</v>
      </c>
      <c r="E1374">
        <v>411</v>
      </c>
      <c r="F1374" t="s">
        <v>1299</v>
      </c>
      <c r="G1374" t="s">
        <v>1300</v>
      </c>
      <c r="H1374">
        <v>159</v>
      </c>
      <c r="I1374" t="s">
        <v>524</v>
      </c>
      <c r="J1374" t="s">
        <v>274</v>
      </c>
      <c r="K1374" s="59">
        <v>9400</v>
      </c>
      <c r="L1374" s="59">
        <v>9400</v>
      </c>
      <c r="M1374" s="59">
        <v>0</v>
      </c>
      <c r="N1374" s="59">
        <v>0</v>
      </c>
      <c r="O1374" s="59">
        <v>0</v>
      </c>
      <c r="P1374" s="59">
        <v>0</v>
      </c>
      <c r="Q1374">
        <v>0</v>
      </c>
      <c r="R1374">
        <v>0</v>
      </c>
      <c r="S1374" t="s">
        <v>1301</v>
      </c>
    </row>
    <row r="1375" spans="1:19">
      <c r="A1375">
        <v>2251</v>
      </c>
      <c r="B1375" t="s">
        <v>1303</v>
      </c>
      <c r="C1375">
        <v>9600</v>
      </c>
      <c r="D1375" t="s">
        <v>703</v>
      </c>
      <c r="E1375">
        <v>331</v>
      </c>
      <c r="F1375" t="s">
        <v>1304</v>
      </c>
      <c r="G1375" t="s">
        <v>1305</v>
      </c>
      <c r="H1375">
        <v>159</v>
      </c>
      <c r="I1375" t="s">
        <v>524</v>
      </c>
      <c r="J1375" t="s">
        <v>274</v>
      </c>
      <c r="K1375" s="59">
        <v>20000</v>
      </c>
      <c r="L1375" s="59">
        <v>20000</v>
      </c>
      <c r="M1375" s="59">
        <v>0</v>
      </c>
      <c r="N1375" s="59">
        <v>0</v>
      </c>
      <c r="O1375" s="59">
        <v>0</v>
      </c>
      <c r="P1375" s="59">
        <v>0</v>
      </c>
      <c r="Q1375">
        <v>0</v>
      </c>
      <c r="R1375">
        <v>0</v>
      </c>
    </row>
    <row r="1376" spans="1:19">
      <c r="A1376">
        <v>2252</v>
      </c>
      <c r="B1376" t="s">
        <v>1306</v>
      </c>
      <c r="C1376">
        <v>9600</v>
      </c>
      <c r="D1376" t="s">
        <v>703</v>
      </c>
      <c r="E1376">
        <v>331</v>
      </c>
      <c r="F1376" t="s">
        <v>1304</v>
      </c>
      <c r="G1376" t="s">
        <v>1305</v>
      </c>
      <c r="H1376">
        <v>159</v>
      </c>
      <c r="I1376" t="s">
        <v>524</v>
      </c>
      <c r="J1376" t="s">
        <v>274</v>
      </c>
      <c r="K1376" s="59">
        <v>34136</v>
      </c>
      <c r="L1376" s="59">
        <v>34136</v>
      </c>
      <c r="M1376" s="59">
        <v>0</v>
      </c>
      <c r="N1376" s="59">
        <v>0</v>
      </c>
      <c r="O1376" s="59">
        <v>0</v>
      </c>
      <c r="P1376" s="59">
        <v>0</v>
      </c>
      <c r="Q1376">
        <v>0</v>
      </c>
      <c r="R1376">
        <v>0</v>
      </c>
    </row>
    <row r="1377" spans="1:19">
      <c r="A1377">
        <v>2253</v>
      </c>
      <c r="B1377" t="s">
        <v>1307</v>
      </c>
      <c r="C1377">
        <v>9600</v>
      </c>
      <c r="D1377" t="s">
        <v>703</v>
      </c>
      <c r="E1377">
        <v>332</v>
      </c>
      <c r="F1377" t="s">
        <v>1037</v>
      </c>
      <c r="G1377" t="s">
        <v>1038</v>
      </c>
      <c r="H1377">
        <v>159</v>
      </c>
      <c r="I1377" t="s">
        <v>524</v>
      </c>
      <c r="J1377" t="s">
        <v>274</v>
      </c>
      <c r="K1377" s="59">
        <v>2460</v>
      </c>
      <c r="L1377" s="59">
        <v>2460</v>
      </c>
      <c r="M1377" s="59">
        <v>0</v>
      </c>
      <c r="N1377" s="59">
        <v>0</v>
      </c>
      <c r="O1377" s="59">
        <v>0</v>
      </c>
      <c r="P1377" s="59">
        <v>0</v>
      </c>
      <c r="Q1377">
        <v>0</v>
      </c>
      <c r="R1377">
        <v>0</v>
      </c>
    </row>
    <row r="1378" spans="1:19">
      <c r="A1378">
        <v>2411</v>
      </c>
      <c r="B1378" t="s">
        <v>1372</v>
      </c>
      <c r="C1378">
        <v>10478</v>
      </c>
      <c r="D1378" t="s">
        <v>700</v>
      </c>
      <c r="E1378">
        <v>332</v>
      </c>
      <c r="F1378" t="s">
        <v>1037</v>
      </c>
      <c r="G1378" t="s">
        <v>1038</v>
      </c>
      <c r="H1378">
        <v>159</v>
      </c>
      <c r="I1378" t="s">
        <v>524</v>
      </c>
      <c r="J1378" t="s">
        <v>274</v>
      </c>
      <c r="K1378" s="59">
        <v>5380</v>
      </c>
      <c r="L1378" s="59">
        <v>5380</v>
      </c>
      <c r="M1378" s="59">
        <v>0</v>
      </c>
      <c r="N1378" s="59">
        <v>0</v>
      </c>
      <c r="O1378" s="59">
        <v>0</v>
      </c>
      <c r="P1378" s="59">
        <v>0</v>
      </c>
      <c r="Q1378">
        <v>0</v>
      </c>
      <c r="R1378">
        <v>0</v>
      </c>
      <c r="S1378" t="s">
        <v>1373</v>
      </c>
    </row>
    <row r="1379" spans="1:19">
      <c r="A1379">
        <v>2428</v>
      </c>
      <c r="B1379" t="s">
        <v>1387</v>
      </c>
      <c r="C1379">
        <v>8761</v>
      </c>
      <c r="D1379" t="s">
        <v>399</v>
      </c>
      <c r="E1379">
        <v>331</v>
      </c>
      <c r="F1379" t="s">
        <v>1304</v>
      </c>
      <c r="G1379" t="s">
        <v>1305</v>
      </c>
      <c r="H1379">
        <v>159</v>
      </c>
      <c r="I1379" t="s">
        <v>524</v>
      </c>
      <c r="J1379" t="s">
        <v>274</v>
      </c>
      <c r="K1379" s="59">
        <v>6445</v>
      </c>
      <c r="L1379" s="59">
        <v>6445</v>
      </c>
      <c r="M1379" s="59">
        <v>0</v>
      </c>
      <c r="N1379" s="59">
        <v>0</v>
      </c>
      <c r="O1379" s="59">
        <v>0</v>
      </c>
      <c r="P1379" s="59">
        <v>0</v>
      </c>
      <c r="Q1379">
        <v>0</v>
      </c>
      <c r="R1379">
        <v>0</v>
      </c>
      <c r="S1379" t="s">
        <v>1112</v>
      </c>
    </row>
    <row r="1380" spans="1:19">
      <c r="A1380">
        <v>2430</v>
      </c>
      <c r="B1380" t="s">
        <v>1388</v>
      </c>
      <c r="C1380">
        <v>8761</v>
      </c>
      <c r="D1380" t="s">
        <v>399</v>
      </c>
      <c r="E1380">
        <v>332</v>
      </c>
      <c r="F1380" t="s">
        <v>1037</v>
      </c>
      <c r="G1380" t="s">
        <v>1038</v>
      </c>
      <c r="H1380">
        <v>159</v>
      </c>
      <c r="I1380" t="s">
        <v>524</v>
      </c>
      <c r="J1380" t="s">
        <v>274</v>
      </c>
      <c r="K1380" s="59">
        <v>5485.4</v>
      </c>
      <c r="L1380" s="59">
        <v>5485.4</v>
      </c>
      <c r="M1380" s="59">
        <v>0</v>
      </c>
      <c r="N1380" s="59">
        <v>0</v>
      </c>
      <c r="O1380" s="59">
        <v>0</v>
      </c>
      <c r="P1380" s="59">
        <v>0</v>
      </c>
      <c r="Q1380">
        <v>0</v>
      </c>
      <c r="R1380">
        <v>0</v>
      </c>
      <c r="S1380" t="s">
        <v>1389</v>
      </c>
    </row>
    <row r="1381" spans="1:19">
      <c r="A1381">
        <v>2436</v>
      </c>
      <c r="B1381" t="s">
        <v>1395</v>
      </c>
      <c r="C1381">
        <v>8761</v>
      </c>
      <c r="D1381" t="s">
        <v>399</v>
      </c>
      <c r="E1381">
        <v>332</v>
      </c>
      <c r="F1381" t="s">
        <v>1037</v>
      </c>
      <c r="G1381" t="s">
        <v>1038</v>
      </c>
      <c r="H1381">
        <v>159</v>
      </c>
      <c r="I1381" t="s">
        <v>524</v>
      </c>
      <c r="J1381" t="s">
        <v>274</v>
      </c>
      <c r="K1381" s="59">
        <v>45589.91</v>
      </c>
      <c r="L1381" s="59">
        <v>45589.91</v>
      </c>
      <c r="M1381" s="59">
        <v>0</v>
      </c>
      <c r="N1381" s="59">
        <v>0</v>
      </c>
      <c r="O1381" s="59">
        <v>0</v>
      </c>
      <c r="P1381" s="59">
        <v>0</v>
      </c>
      <c r="Q1381">
        <v>0</v>
      </c>
      <c r="R1381">
        <v>0</v>
      </c>
      <c r="S1381" t="s">
        <v>1396</v>
      </c>
    </row>
    <row r="1382" spans="1:19">
      <c r="A1382">
        <v>2441</v>
      </c>
      <c r="B1382" t="s">
        <v>1397</v>
      </c>
      <c r="C1382">
        <v>8761</v>
      </c>
      <c r="D1382" t="s">
        <v>399</v>
      </c>
      <c r="E1382">
        <v>331</v>
      </c>
      <c r="F1382" t="s">
        <v>1304</v>
      </c>
      <c r="G1382" t="s">
        <v>1305</v>
      </c>
      <c r="H1382">
        <v>159</v>
      </c>
      <c r="I1382" t="s">
        <v>524</v>
      </c>
      <c r="J1382" t="s">
        <v>274</v>
      </c>
      <c r="K1382" s="59">
        <v>19961.54</v>
      </c>
      <c r="L1382" s="59">
        <v>19961.54</v>
      </c>
      <c r="M1382" s="59">
        <v>0</v>
      </c>
      <c r="N1382" s="59">
        <v>0</v>
      </c>
      <c r="O1382" s="59">
        <v>0</v>
      </c>
      <c r="P1382" s="59">
        <v>0</v>
      </c>
      <c r="Q1382">
        <v>0</v>
      </c>
      <c r="R1382">
        <v>0</v>
      </c>
      <c r="S1382" t="s">
        <v>1398</v>
      </c>
    </row>
    <row r="1383" spans="1:19">
      <c r="A1383">
        <v>2445</v>
      </c>
      <c r="B1383" t="s">
        <v>1401</v>
      </c>
      <c r="C1383">
        <v>8761</v>
      </c>
      <c r="D1383" t="s">
        <v>399</v>
      </c>
      <c r="E1383">
        <v>452</v>
      </c>
      <c r="F1383" t="s">
        <v>2625</v>
      </c>
      <c r="G1383" t="s">
        <v>2626</v>
      </c>
      <c r="H1383">
        <v>159</v>
      </c>
      <c r="I1383" t="s">
        <v>524</v>
      </c>
      <c r="J1383" t="s">
        <v>274</v>
      </c>
      <c r="K1383" s="59">
        <v>13600</v>
      </c>
      <c r="L1383" s="59">
        <v>13600</v>
      </c>
      <c r="M1383" s="59">
        <v>0</v>
      </c>
      <c r="N1383" s="59">
        <v>0</v>
      </c>
      <c r="O1383" s="59">
        <v>0</v>
      </c>
      <c r="P1383" s="59">
        <v>0</v>
      </c>
      <c r="Q1383">
        <v>0</v>
      </c>
      <c r="R1383">
        <v>0</v>
      </c>
      <c r="S1383" t="s">
        <v>1404</v>
      </c>
    </row>
    <row r="1384" spans="1:19">
      <c r="A1384">
        <v>2450</v>
      </c>
      <c r="B1384" t="s">
        <v>1407</v>
      </c>
      <c r="C1384">
        <v>8761</v>
      </c>
      <c r="D1384" t="s">
        <v>399</v>
      </c>
      <c r="E1384">
        <v>331</v>
      </c>
      <c r="F1384" t="s">
        <v>1304</v>
      </c>
      <c r="G1384" t="s">
        <v>1305</v>
      </c>
      <c r="H1384">
        <v>159</v>
      </c>
      <c r="I1384" t="s">
        <v>524</v>
      </c>
      <c r="J1384" t="s">
        <v>274</v>
      </c>
      <c r="K1384" s="59">
        <v>6299.99</v>
      </c>
      <c r="L1384" s="59">
        <v>6299.99</v>
      </c>
      <c r="M1384" s="59">
        <v>0</v>
      </c>
      <c r="N1384" s="59">
        <v>0</v>
      </c>
      <c r="O1384" s="59">
        <v>0</v>
      </c>
      <c r="P1384" s="59">
        <v>0</v>
      </c>
      <c r="Q1384">
        <v>0</v>
      </c>
      <c r="R1384">
        <v>0</v>
      </c>
      <c r="S1384" t="s">
        <v>1408</v>
      </c>
    </row>
    <row r="1385" spans="1:19">
      <c r="A1385">
        <v>2452</v>
      </c>
      <c r="B1385" t="s">
        <v>1411</v>
      </c>
      <c r="C1385">
        <v>8761</v>
      </c>
      <c r="D1385" t="s">
        <v>399</v>
      </c>
      <c r="E1385">
        <v>332</v>
      </c>
      <c r="F1385" t="s">
        <v>1037</v>
      </c>
      <c r="G1385" t="s">
        <v>1038</v>
      </c>
      <c r="H1385">
        <v>159</v>
      </c>
      <c r="I1385" t="s">
        <v>524</v>
      </c>
      <c r="J1385" t="s">
        <v>274</v>
      </c>
      <c r="K1385" s="59">
        <v>13014.14</v>
      </c>
      <c r="L1385" s="59">
        <v>13014.14</v>
      </c>
      <c r="M1385" s="59">
        <v>0</v>
      </c>
      <c r="N1385" s="59">
        <v>0</v>
      </c>
      <c r="O1385" s="59">
        <v>0</v>
      </c>
      <c r="P1385" s="59">
        <v>0</v>
      </c>
      <c r="Q1385">
        <v>0</v>
      </c>
      <c r="R1385">
        <v>0</v>
      </c>
      <c r="S1385" t="s">
        <v>1412</v>
      </c>
    </row>
    <row r="1386" spans="1:19">
      <c r="A1386">
        <v>2458</v>
      </c>
      <c r="B1386" t="s">
        <v>1418</v>
      </c>
      <c r="C1386">
        <v>8761</v>
      </c>
      <c r="D1386" t="s">
        <v>399</v>
      </c>
      <c r="E1386">
        <v>332</v>
      </c>
      <c r="F1386" t="s">
        <v>1037</v>
      </c>
      <c r="G1386" t="s">
        <v>1038</v>
      </c>
      <c r="H1386">
        <v>159</v>
      </c>
      <c r="I1386" t="s">
        <v>524</v>
      </c>
      <c r="J1386" t="s">
        <v>274</v>
      </c>
      <c r="K1386" s="59">
        <v>11100</v>
      </c>
      <c r="L1386" s="59">
        <v>11100</v>
      </c>
      <c r="M1386" s="59">
        <v>0</v>
      </c>
      <c r="N1386" s="59">
        <v>0</v>
      </c>
      <c r="O1386" s="59">
        <v>0</v>
      </c>
      <c r="P1386" s="59">
        <v>0</v>
      </c>
      <c r="Q1386">
        <v>0</v>
      </c>
      <c r="R1386">
        <v>0</v>
      </c>
      <c r="S1386" t="s">
        <v>1419</v>
      </c>
    </row>
    <row r="1387" spans="1:19">
      <c r="A1387">
        <v>2459</v>
      </c>
      <c r="B1387" t="s">
        <v>1420</v>
      </c>
      <c r="C1387">
        <v>8761</v>
      </c>
      <c r="D1387" t="s">
        <v>399</v>
      </c>
      <c r="E1387">
        <v>452</v>
      </c>
      <c r="F1387" t="s">
        <v>2625</v>
      </c>
      <c r="G1387" t="s">
        <v>2626</v>
      </c>
      <c r="H1387">
        <v>159</v>
      </c>
      <c r="I1387" t="s">
        <v>524</v>
      </c>
      <c r="J1387" t="s">
        <v>274</v>
      </c>
      <c r="K1387" s="59">
        <v>9000</v>
      </c>
      <c r="L1387" s="59">
        <v>9000</v>
      </c>
      <c r="M1387" s="59">
        <v>0</v>
      </c>
      <c r="N1387" s="59">
        <v>0</v>
      </c>
      <c r="O1387" s="59">
        <v>0</v>
      </c>
      <c r="P1387" s="59">
        <v>0</v>
      </c>
      <c r="Q1387">
        <v>0</v>
      </c>
      <c r="R1387">
        <v>0</v>
      </c>
      <c r="S1387" t="s">
        <v>1421</v>
      </c>
    </row>
    <row r="1388" spans="1:19">
      <c r="A1388">
        <v>2467</v>
      </c>
      <c r="B1388" t="s">
        <v>1429</v>
      </c>
      <c r="C1388">
        <v>8761</v>
      </c>
      <c r="D1388" t="s">
        <v>399</v>
      </c>
      <c r="E1388">
        <v>331</v>
      </c>
      <c r="F1388" t="s">
        <v>1304</v>
      </c>
      <c r="G1388" t="s">
        <v>1305</v>
      </c>
      <c r="H1388">
        <v>159</v>
      </c>
      <c r="I1388" t="s">
        <v>524</v>
      </c>
      <c r="J1388" t="s">
        <v>274</v>
      </c>
      <c r="K1388" s="59">
        <v>6480</v>
      </c>
      <c r="L1388" s="59">
        <v>6480</v>
      </c>
      <c r="M1388" s="59">
        <v>0</v>
      </c>
      <c r="N1388" s="59">
        <v>0</v>
      </c>
      <c r="O1388" s="59">
        <v>0</v>
      </c>
      <c r="P1388" s="59">
        <v>0</v>
      </c>
      <c r="Q1388">
        <v>0</v>
      </c>
      <c r="R1388">
        <v>0</v>
      </c>
      <c r="S1388" t="s">
        <v>1430</v>
      </c>
    </row>
    <row r="1389" spans="1:19">
      <c r="A1389">
        <v>2468</v>
      </c>
      <c r="B1389" t="s">
        <v>1431</v>
      </c>
      <c r="C1389">
        <v>8761</v>
      </c>
      <c r="D1389" t="s">
        <v>399</v>
      </c>
      <c r="E1389">
        <v>332</v>
      </c>
      <c r="F1389" t="s">
        <v>1037</v>
      </c>
      <c r="G1389" t="s">
        <v>1038</v>
      </c>
      <c r="H1389">
        <v>159</v>
      </c>
      <c r="I1389" t="s">
        <v>524</v>
      </c>
      <c r="J1389" t="s">
        <v>274</v>
      </c>
      <c r="K1389" s="59">
        <v>8964</v>
      </c>
      <c r="L1389" s="59">
        <v>8964</v>
      </c>
      <c r="M1389" s="59">
        <v>0</v>
      </c>
      <c r="N1389" s="59">
        <v>0</v>
      </c>
      <c r="O1389" s="59">
        <v>0</v>
      </c>
      <c r="P1389" s="59">
        <v>0</v>
      </c>
      <c r="Q1389">
        <v>0</v>
      </c>
      <c r="R1389">
        <v>0</v>
      </c>
      <c r="S1389" t="s">
        <v>1432</v>
      </c>
    </row>
    <row r="1390" spans="1:19">
      <c r="A1390">
        <v>2473</v>
      </c>
      <c r="B1390" t="s">
        <v>1438</v>
      </c>
      <c r="C1390">
        <v>8761</v>
      </c>
      <c r="D1390" t="s">
        <v>399</v>
      </c>
      <c r="E1390">
        <v>331</v>
      </c>
      <c r="F1390" t="s">
        <v>1304</v>
      </c>
      <c r="G1390" t="s">
        <v>1305</v>
      </c>
      <c r="H1390">
        <v>159</v>
      </c>
      <c r="I1390" t="s">
        <v>524</v>
      </c>
      <c r="J1390" t="s">
        <v>274</v>
      </c>
      <c r="K1390" s="59">
        <v>35400</v>
      </c>
      <c r="L1390" s="59">
        <v>35400</v>
      </c>
      <c r="M1390" s="59">
        <v>0</v>
      </c>
      <c r="N1390" s="59">
        <v>0</v>
      </c>
      <c r="O1390" s="59">
        <v>0</v>
      </c>
      <c r="P1390" s="59">
        <v>0</v>
      </c>
      <c r="Q1390">
        <v>0</v>
      </c>
      <c r="R1390">
        <v>0</v>
      </c>
      <c r="S1390" t="s">
        <v>1439</v>
      </c>
    </row>
    <row r="1391" spans="1:19">
      <c r="A1391">
        <v>2474</v>
      </c>
      <c r="B1391" t="s">
        <v>1440</v>
      </c>
      <c r="C1391">
        <v>8761</v>
      </c>
      <c r="D1391" t="s">
        <v>399</v>
      </c>
      <c r="E1391">
        <v>332</v>
      </c>
      <c r="F1391" t="s">
        <v>1037</v>
      </c>
      <c r="G1391" t="s">
        <v>1038</v>
      </c>
      <c r="H1391">
        <v>159</v>
      </c>
      <c r="I1391" t="s">
        <v>524</v>
      </c>
      <c r="J1391" t="s">
        <v>274</v>
      </c>
      <c r="K1391" s="59">
        <v>9780</v>
      </c>
      <c r="L1391" s="59">
        <v>9780</v>
      </c>
      <c r="M1391" s="59">
        <v>0</v>
      </c>
      <c r="N1391" s="59">
        <v>0</v>
      </c>
      <c r="O1391" s="59">
        <v>0</v>
      </c>
      <c r="P1391" s="59">
        <v>0</v>
      </c>
      <c r="Q1391">
        <v>0</v>
      </c>
      <c r="R1391">
        <v>0</v>
      </c>
      <c r="S1391" t="s">
        <v>1441</v>
      </c>
    </row>
    <row r="1392" spans="1:19">
      <c r="A1392">
        <v>2492</v>
      </c>
      <c r="B1392" t="s">
        <v>1463</v>
      </c>
      <c r="C1392">
        <v>8761</v>
      </c>
      <c r="D1392" t="s">
        <v>399</v>
      </c>
      <c r="E1392">
        <v>331</v>
      </c>
      <c r="F1392" t="s">
        <v>1304</v>
      </c>
      <c r="G1392" t="s">
        <v>1305</v>
      </c>
      <c r="H1392">
        <v>159</v>
      </c>
      <c r="I1392" t="s">
        <v>524</v>
      </c>
      <c r="J1392" t="s">
        <v>274</v>
      </c>
      <c r="K1392" s="59">
        <v>1890</v>
      </c>
      <c r="L1392" s="59">
        <v>1890</v>
      </c>
      <c r="M1392" s="59">
        <v>0</v>
      </c>
      <c r="N1392" s="59">
        <v>0</v>
      </c>
      <c r="O1392" s="59">
        <v>0</v>
      </c>
      <c r="P1392" s="59">
        <v>0</v>
      </c>
      <c r="Q1392">
        <v>0</v>
      </c>
      <c r="R1392">
        <v>0</v>
      </c>
      <c r="S1392" t="s">
        <v>1464</v>
      </c>
    </row>
    <row r="1393" spans="1:19">
      <c r="A1393">
        <v>2493</v>
      </c>
      <c r="B1393" t="s">
        <v>1465</v>
      </c>
      <c r="C1393">
        <v>8761</v>
      </c>
      <c r="D1393" t="s">
        <v>399</v>
      </c>
      <c r="E1393">
        <v>332</v>
      </c>
      <c r="F1393" t="s">
        <v>1037</v>
      </c>
      <c r="G1393" t="s">
        <v>1038</v>
      </c>
      <c r="H1393">
        <v>159</v>
      </c>
      <c r="I1393" t="s">
        <v>524</v>
      </c>
      <c r="J1393" t="s">
        <v>274</v>
      </c>
      <c r="K1393" s="59">
        <v>1620</v>
      </c>
      <c r="L1393" s="59">
        <v>1620</v>
      </c>
      <c r="M1393" s="59">
        <v>0</v>
      </c>
      <c r="N1393" s="59">
        <v>0</v>
      </c>
      <c r="O1393" s="59">
        <v>0</v>
      </c>
      <c r="P1393" s="59">
        <v>0</v>
      </c>
      <c r="Q1393">
        <v>0</v>
      </c>
      <c r="R1393">
        <v>0</v>
      </c>
      <c r="S1393" t="s">
        <v>1466</v>
      </c>
    </row>
    <row r="1394" spans="1:19">
      <c r="A1394">
        <v>2553</v>
      </c>
      <c r="B1394" t="s">
        <v>1509</v>
      </c>
      <c r="C1394">
        <v>255</v>
      </c>
      <c r="D1394" t="s">
        <v>901</v>
      </c>
      <c r="E1394">
        <v>356</v>
      </c>
      <c r="F1394" t="s">
        <v>1510</v>
      </c>
      <c r="G1394" t="s">
        <v>1511</v>
      </c>
      <c r="H1394">
        <v>159</v>
      </c>
      <c r="I1394" t="s">
        <v>524</v>
      </c>
      <c r="J1394" t="s">
        <v>274</v>
      </c>
      <c r="K1394" s="59">
        <v>500</v>
      </c>
      <c r="L1394" s="59">
        <v>500</v>
      </c>
      <c r="M1394" s="59">
        <v>0</v>
      </c>
      <c r="N1394" s="59">
        <v>0</v>
      </c>
      <c r="O1394" s="59">
        <v>0</v>
      </c>
      <c r="P1394" s="59">
        <v>0</v>
      </c>
      <c r="Q1394">
        <v>0</v>
      </c>
      <c r="R1394">
        <v>0</v>
      </c>
    </row>
    <row r="1395" spans="1:19">
      <c r="A1395">
        <v>2631</v>
      </c>
      <c r="B1395" t="s">
        <v>1587</v>
      </c>
      <c r="C1395">
        <v>256</v>
      </c>
      <c r="D1395" t="s">
        <v>695</v>
      </c>
      <c r="E1395">
        <v>310</v>
      </c>
      <c r="F1395" t="s">
        <v>1588</v>
      </c>
      <c r="G1395" t="s">
        <v>1589</v>
      </c>
      <c r="H1395">
        <v>159</v>
      </c>
      <c r="I1395" t="s">
        <v>524</v>
      </c>
      <c r="J1395" t="s">
        <v>274</v>
      </c>
      <c r="K1395" s="59">
        <v>0</v>
      </c>
      <c r="L1395" s="59">
        <v>0</v>
      </c>
      <c r="M1395" s="59">
        <v>0</v>
      </c>
      <c r="N1395" s="59">
        <v>0</v>
      </c>
      <c r="O1395" s="59">
        <v>0</v>
      </c>
      <c r="P1395" s="59">
        <v>0</v>
      </c>
      <c r="Q1395">
        <v>0</v>
      </c>
      <c r="R1395">
        <v>0</v>
      </c>
    </row>
    <row r="1396" spans="1:19">
      <c r="A1396">
        <v>2643</v>
      </c>
      <c r="B1396" t="s">
        <v>1594</v>
      </c>
      <c r="C1396">
        <v>6015</v>
      </c>
      <c r="D1396" t="s">
        <v>900</v>
      </c>
      <c r="E1396">
        <v>356</v>
      </c>
      <c r="F1396" t="s">
        <v>1510</v>
      </c>
      <c r="G1396" t="s">
        <v>1511</v>
      </c>
      <c r="H1396">
        <v>159</v>
      </c>
      <c r="I1396" t="s">
        <v>524</v>
      </c>
      <c r="J1396" t="s">
        <v>274</v>
      </c>
      <c r="K1396" s="59">
        <v>0</v>
      </c>
      <c r="L1396" s="59">
        <v>0</v>
      </c>
      <c r="M1396" s="59">
        <v>0</v>
      </c>
      <c r="N1396" s="59">
        <v>0</v>
      </c>
      <c r="O1396" s="59">
        <v>0</v>
      </c>
      <c r="P1396" s="59">
        <v>0</v>
      </c>
      <c r="Q1396">
        <v>0</v>
      </c>
      <c r="R1396">
        <v>0</v>
      </c>
    </row>
    <row r="1397" spans="1:19">
      <c r="A1397">
        <v>2727</v>
      </c>
      <c r="B1397" t="s">
        <v>1654</v>
      </c>
      <c r="C1397">
        <v>8638</v>
      </c>
      <c r="D1397" t="s">
        <v>550</v>
      </c>
      <c r="E1397">
        <v>409</v>
      </c>
      <c r="F1397" t="s">
        <v>1655</v>
      </c>
      <c r="G1397" t="s">
        <v>1654</v>
      </c>
      <c r="H1397">
        <v>159</v>
      </c>
      <c r="I1397" t="s">
        <v>524</v>
      </c>
      <c r="J1397" t="s">
        <v>274</v>
      </c>
      <c r="K1397" s="59">
        <v>5000</v>
      </c>
      <c r="L1397" s="59">
        <v>5000</v>
      </c>
      <c r="M1397" s="59">
        <v>0</v>
      </c>
      <c r="N1397" s="59">
        <v>0</v>
      </c>
      <c r="O1397" s="59">
        <v>0</v>
      </c>
      <c r="P1397" s="59">
        <v>0</v>
      </c>
      <c r="Q1397">
        <v>0</v>
      </c>
      <c r="R1397">
        <v>0</v>
      </c>
    </row>
    <row r="1398" spans="1:19">
      <c r="A1398">
        <v>2739</v>
      </c>
      <c r="B1398" t="s">
        <v>1666</v>
      </c>
      <c r="C1398">
        <v>8638</v>
      </c>
      <c r="D1398" t="s">
        <v>550</v>
      </c>
      <c r="E1398">
        <v>317</v>
      </c>
      <c r="F1398" t="s">
        <v>1081</v>
      </c>
      <c r="G1398" t="s">
        <v>1082</v>
      </c>
      <c r="H1398">
        <v>159</v>
      </c>
      <c r="I1398" t="s">
        <v>524</v>
      </c>
      <c r="J1398" t="s">
        <v>274</v>
      </c>
      <c r="K1398" s="59">
        <v>5000</v>
      </c>
      <c r="L1398" s="59">
        <v>5000</v>
      </c>
      <c r="M1398" s="59">
        <v>0</v>
      </c>
      <c r="N1398" s="59">
        <v>0</v>
      </c>
      <c r="O1398" s="59">
        <v>0</v>
      </c>
      <c r="P1398" s="59">
        <v>5000</v>
      </c>
      <c r="Q1398">
        <v>0</v>
      </c>
      <c r="R1398">
        <v>0</v>
      </c>
    </row>
    <row r="1399" spans="1:19">
      <c r="A1399">
        <v>2742</v>
      </c>
      <c r="B1399" t="s">
        <v>1668</v>
      </c>
      <c r="C1399">
        <v>8638</v>
      </c>
      <c r="D1399" t="s">
        <v>550</v>
      </c>
      <c r="E1399">
        <v>334</v>
      </c>
      <c r="F1399" t="s">
        <v>1402</v>
      </c>
      <c r="G1399" t="s">
        <v>1403</v>
      </c>
      <c r="H1399">
        <v>159</v>
      </c>
      <c r="I1399" t="s">
        <v>524</v>
      </c>
      <c r="J1399" t="s">
        <v>274</v>
      </c>
      <c r="K1399" s="59">
        <v>5000</v>
      </c>
      <c r="L1399" s="59">
        <v>5000</v>
      </c>
      <c r="M1399" s="59">
        <v>0</v>
      </c>
      <c r="N1399" s="59">
        <v>0</v>
      </c>
      <c r="O1399" s="59">
        <v>0</v>
      </c>
      <c r="P1399" s="59">
        <v>0</v>
      </c>
      <c r="Q1399">
        <v>0</v>
      </c>
      <c r="R1399">
        <v>0</v>
      </c>
    </row>
    <row r="1400" spans="1:19">
      <c r="A1400">
        <v>2745</v>
      </c>
      <c r="B1400" t="s">
        <v>1671</v>
      </c>
      <c r="C1400">
        <v>8638</v>
      </c>
      <c r="D1400" t="s">
        <v>550</v>
      </c>
      <c r="E1400">
        <v>234</v>
      </c>
      <c r="F1400" t="s">
        <v>1291</v>
      </c>
      <c r="G1400" t="s">
        <v>1292</v>
      </c>
      <c r="H1400">
        <v>159</v>
      </c>
      <c r="I1400" t="s">
        <v>524</v>
      </c>
      <c r="J1400" t="s">
        <v>274</v>
      </c>
      <c r="K1400" s="59">
        <v>2000</v>
      </c>
      <c r="L1400" s="59">
        <v>2000</v>
      </c>
      <c r="M1400" s="59">
        <v>0</v>
      </c>
      <c r="N1400" s="59">
        <v>0</v>
      </c>
      <c r="O1400" s="59">
        <v>0</v>
      </c>
      <c r="P1400" s="59">
        <v>0</v>
      </c>
      <c r="Q1400">
        <v>0</v>
      </c>
      <c r="R1400">
        <v>0</v>
      </c>
    </row>
    <row r="1401" spans="1:19">
      <c r="A1401">
        <v>2746</v>
      </c>
      <c r="B1401" t="s">
        <v>1672</v>
      </c>
      <c r="C1401">
        <v>8638</v>
      </c>
      <c r="D1401" t="s">
        <v>550</v>
      </c>
      <c r="E1401">
        <v>320</v>
      </c>
      <c r="F1401" t="s">
        <v>1673</v>
      </c>
      <c r="G1401" t="s">
        <v>1672</v>
      </c>
      <c r="H1401">
        <v>159</v>
      </c>
      <c r="I1401" t="s">
        <v>524</v>
      </c>
      <c r="J1401" t="s">
        <v>274</v>
      </c>
      <c r="K1401" s="59">
        <v>5000</v>
      </c>
      <c r="L1401" s="59">
        <v>5000</v>
      </c>
      <c r="M1401" s="59">
        <v>0</v>
      </c>
      <c r="N1401" s="59">
        <v>0</v>
      </c>
      <c r="O1401" s="59">
        <v>0</v>
      </c>
      <c r="P1401" s="59">
        <v>0</v>
      </c>
      <c r="Q1401">
        <v>0</v>
      </c>
      <c r="R1401">
        <v>0</v>
      </c>
    </row>
    <row r="1402" spans="1:19">
      <c r="A1402">
        <v>2757</v>
      </c>
      <c r="B1402" t="s">
        <v>1668</v>
      </c>
      <c r="C1402">
        <v>9186</v>
      </c>
      <c r="D1402" t="s">
        <v>601</v>
      </c>
      <c r="E1402">
        <v>334</v>
      </c>
      <c r="F1402" t="s">
        <v>1402</v>
      </c>
      <c r="G1402" t="s">
        <v>1403</v>
      </c>
      <c r="H1402">
        <v>159</v>
      </c>
      <c r="I1402" t="s">
        <v>524</v>
      </c>
      <c r="J1402" t="s">
        <v>274</v>
      </c>
      <c r="K1402" s="59">
        <v>1000</v>
      </c>
      <c r="L1402" s="59">
        <v>1000</v>
      </c>
      <c r="M1402" s="59">
        <v>0</v>
      </c>
      <c r="N1402" s="59">
        <v>0</v>
      </c>
      <c r="O1402" s="59">
        <v>0</v>
      </c>
      <c r="P1402" s="59">
        <v>0</v>
      </c>
      <c r="Q1402">
        <v>0</v>
      </c>
      <c r="R1402">
        <v>0</v>
      </c>
    </row>
    <row r="1403" spans="1:19">
      <c r="A1403">
        <v>2760</v>
      </c>
      <c r="B1403" t="s">
        <v>1676</v>
      </c>
      <c r="C1403">
        <v>9186</v>
      </c>
      <c r="D1403" t="s">
        <v>601</v>
      </c>
      <c r="E1403">
        <v>205</v>
      </c>
      <c r="F1403" t="s">
        <v>1341</v>
      </c>
      <c r="G1403" t="s">
        <v>1342</v>
      </c>
      <c r="H1403">
        <v>159</v>
      </c>
      <c r="I1403" t="s">
        <v>524</v>
      </c>
      <c r="J1403" t="s">
        <v>274</v>
      </c>
      <c r="K1403" s="59">
        <v>925</v>
      </c>
      <c r="L1403" s="59">
        <v>925</v>
      </c>
      <c r="M1403" s="59">
        <v>0</v>
      </c>
      <c r="N1403" s="59">
        <v>0</v>
      </c>
      <c r="O1403" s="59">
        <v>0</v>
      </c>
      <c r="P1403" s="59">
        <v>0</v>
      </c>
      <c r="Q1403">
        <v>0</v>
      </c>
      <c r="R1403">
        <v>0</v>
      </c>
      <c r="S1403">
        <v>0</v>
      </c>
    </row>
    <row r="1404" spans="1:19">
      <c r="A1404">
        <v>2837</v>
      </c>
      <c r="B1404" t="s">
        <v>1690</v>
      </c>
      <c r="C1404">
        <v>12611</v>
      </c>
      <c r="D1404" t="s">
        <v>931</v>
      </c>
      <c r="E1404">
        <v>305</v>
      </c>
      <c r="F1404" t="s">
        <v>1498</v>
      </c>
      <c r="G1404" t="s">
        <v>1499</v>
      </c>
      <c r="H1404">
        <v>159</v>
      </c>
      <c r="I1404" t="s">
        <v>524</v>
      </c>
      <c r="J1404" t="s">
        <v>274</v>
      </c>
      <c r="K1404" s="59">
        <v>0</v>
      </c>
      <c r="L1404" s="59">
        <v>0</v>
      </c>
      <c r="M1404" s="59">
        <v>0</v>
      </c>
      <c r="N1404" s="59">
        <v>0</v>
      </c>
      <c r="O1404" s="59">
        <v>0</v>
      </c>
      <c r="P1404" s="59">
        <v>0</v>
      </c>
      <c r="Q1404">
        <v>0</v>
      </c>
      <c r="R1404">
        <v>0</v>
      </c>
    </row>
    <row r="1405" spans="1:19">
      <c r="A1405">
        <v>2872</v>
      </c>
      <c r="B1405" t="s">
        <v>1716</v>
      </c>
      <c r="C1405">
        <v>99</v>
      </c>
      <c r="D1405" t="s">
        <v>930</v>
      </c>
      <c r="E1405">
        <v>415</v>
      </c>
      <c r="F1405" t="s">
        <v>1717</v>
      </c>
      <c r="G1405" t="s">
        <v>1718</v>
      </c>
      <c r="H1405">
        <v>159</v>
      </c>
      <c r="I1405" t="s">
        <v>524</v>
      </c>
      <c r="J1405" t="s">
        <v>274</v>
      </c>
      <c r="K1405" s="59">
        <v>9000</v>
      </c>
      <c r="L1405" s="59">
        <v>9000</v>
      </c>
      <c r="M1405" s="59">
        <v>0</v>
      </c>
      <c r="N1405" s="59">
        <v>0</v>
      </c>
      <c r="O1405" s="59">
        <v>1000</v>
      </c>
      <c r="P1405" s="59">
        <v>0</v>
      </c>
      <c r="Q1405">
        <v>0</v>
      </c>
      <c r="R1405">
        <v>0</v>
      </c>
    </row>
    <row r="1406" spans="1:19">
      <c r="A1406">
        <v>2877</v>
      </c>
      <c r="B1406" t="s">
        <v>1719</v>
      </c>
      <c r="C1406">
        <v>99</v>
      </c>
      <c r="D1406" t="s">
        <v>930</v>
      </c>
      <c r="E1406">
        <v>416</v>
      </c>
      <c r="F1406" t="s">
        <v>1720</v>
      </c>
      <c r="G1406" t="s">
        <v>1721</v>
      </c>
      <c r="H1406">
        <v>159</v>
      </c>
      <c r="I1406" t="s">
        <v>524</v>
      </c>
      <c r="J1406" t="s">
        <v>274</v>
      </c>
      <c r="K1406" s="59">
        <v>5000</v>
      </c>
      <c r="L1406" s="59">
        <v>5000</v>
      </c>
      <c r="M1406" s="59">
        <v>0</v>
      </c>
      <c r="N1406" s="59">
        <v>0</v>
      </c>
      <c r="O1406" s="59">
        <v>0</v>
      </c>
      <c r="P1406" s="59">
        <v>0</v>
      </c>
      <c r="Q1406">
        <v>0</v>
      </c>
      <c r="R1406">
        <v>0</v>
      </c>
    </row>
    <row r="1407" spans="1:19">
      <c r="A1407">
        <v>3013</v>
      </c>
      <c r="B1407" t="s">
        <v>1752</v>
      </c>
      <c r="C1407">
        <v>11735</v>
      </c>
      <c r="D1407" t="s">
        <v>769</v>
      </c>
      <c r="E1407">
        <v>346</v>
      </c>
      <c r="F1407" t="s">
        <v>1270</v>
      </c>
      <c r="G1407" t="s">
        <v>1271</v>
      </c>
      <c r="H1407">
        <v>159</v>
      </c>
      <c r="I1407" t="s">
        <v>524</v>
      </c>
      <c r="J1407" t="s">
        <v>274</v>
      </c>
      <c r="K1407" s="59">
        <v>0</v>
      </c>
      <c r="L1407" s="59">
        <v>0</v>
      </c>
      <c r="M1407" s="59">
        <v>0</v>
      </c>
      <c r="N1407" s="59">
        <v>0</v>
      </c>
      <c r="O1407" s="59">
        <v>0</v>
      </c>
      <c r="P1407" s="59">
        <v>0</v>
      </c>
      <c r="Q1407">
        <v>0</v>
      </c>
      <c r="R1407">
        <v>0</v>
      </c>
    </row>
    <row r="1408" spans="1:19">
      <c r="A1408">
        <v>3052</v>
      </c>
      <c r="B1408" t="s">
        <v>1654</v>
      </c>
      <c r="C1408">
        <v>89</v>
      </c>
      <c r="D1408" t="s">
        <v>847</v>
      </c>
      <c r="E1408">
        <v>409</v>
      </c>
      <c r="F1408" t="s">
        <v>1655</v>
      </c>
      <c r="G1408" t="s">
        <v>1654</v>
      </c>
      <c r="H1408">
        <v>159</v>
      </c>
      <c r="I1408" t="s">
        <v>524</v>
      </c>
      <c r="J1408" t="s">
        <v>274</v>
      </c>
      <c r="K1408" s="59">
        <v>5000</v>
      </c>
      <c r="L1408" s="59">
        <v>5000</v>
      </c>
      <c r="M1408" s="59">
        <v>0</v>
      </c>
      <c r="N1408" s="59">
        <v>0</v>
      </c>
      <c r="O1408" s="59">
        <v>0</v>
      </c>
      <c r="P1408" s="59">
        <v>0</v>
      </c>
      <c r="Q1408">
        <v>0</v>
      </c>
      <c r="R1408">
        <v>0</v>
      </c>
    </row>
    <row r="1409" spans="1:19">
      <c r="A1409">
        <v>3316</v>
      </c>
      <c r="B1409" t="s">
        <v>1794</v>
      </c>
      <c r="C1409">
        <v>208</v>
      </c>
      <c r="D1409" t="s">
        <v>927</v>
      </c>
      <c r="E1409">
        <v>420</v>
      </c>
      <c r="F1409" t="s">
        <v>1795</v>
      </c>
      <c r="G1409" t="s">
        <v>1796</v>
      </c>
      <c r="H1409">
        <v>159</v>
      </c>
      <c r="I1409" t="s">
        <v>524</v>
      </c>
      <c r="J1409" t="s">
        <v>274</v>
      </c>
      <c r="K1409" s="59">
        <v>15000</v>
      </c>
      <c r="L1409" s="59">
        <v>15000</v>
      </c>
      <c r="M1409" s="59">
        <v>0</v>
      </c>
      <c r="N1409" s="59">
        <v>0</v>
      </c>
      <c r="O1409" s="59">
        <v>0</v>
      </c>
      <c r="P1409" s="59">
        <v>0</v>
      </c>
      <c r="Q1409">
        <v>0</v>
      </c>
      <c r="R1409">
        <v>0</v>
      </c>
    </row>
    <row r="1410" spans="1:19">
      <c r="A1410">
        <v>3469</v>
      </c>
      <c r="B1410" t="s">
        <v>1693</v>
      </c>
      <c r="C1410">
        <v>54</v>
      </c>
      <c r="D1410" t="s">
        <v>839</v>
      </c>
      <c r="E1410">
        <v>103</v>
      </c>
      <c r="F1410" t="s">
        <v>1694</v>
      </c>
      <c r="G1410" t="s">
        <v>1695</v>
      </c>
      <c r="H1410">
        <v>159</v>
      </c>
      <c r="I1410" t="s">
        <v>524</v>
      </c>
      <c r="J1410" t="s">
        <v>274</v>
      </c>
      <c r="K1410" s="59">
        <v>5000</v>
      </c>
      <c r="L1410" s="59">
        <v>5000</v>
      </c>
      <c r="M1410" s="59">
        <v>0</v>
      </c>
      <c r="N1410" s="59">
        <v>0</v>
      </c>
      <c r="O1410" s="59">
        <v>0</v>
      </c>
      <c r="P1410" s="59">
        <v>0</v>
      </c>
      <c r="Q1410">
        <v>0</v>
      </c>
      <c r="R1410">
        <v>0</v>
      </c>
    </row>
    <row r="1411" spans="1:19">
      <c r="A1411">
        <v>3479</v>
      </c>
      <c r="B1411" t="s">
        <v>1820</v>
      </c>
      <c r="C1411">
        <v>163</v>
      </c>
      <c r="D1411" t="s">
        <v>851</v>
      </c>
      <c r="E1411">
        <v>316</v>
      </c>
      <c r="F1411" t="s">
        <v>1054</v>
      </c>
      <c r="G1411" t="s">
        <v>1055</v>
      </c>
      <c r="H1411">
        <v>159</v>
      </c>
      <c r="I1411" t="s">
        <v>524</v>
      </c>
      <c r="J1411" t="s">
        <v>274</v>
      </c>
      <c r="K1411" s="59">
        <v>900</v>
      </c>
      <c r="L1411" s="59">
        <v>900</v>
      </c>
      <c r="M1411" s="59">
        <v>0</v>
      </c>
      <c r="N1411" s="59">
        <v>0</v>
      </c>
      <c r="O1411" s="59">
        <v>0</v>
      </c>
      <c r="P1411" s="59">
        <v>0</v>
      </c>
      <c r="Q1411">
        <v>0</v>
      </c>
      <c r="R1411">
        <v>0</v>
      </c>
    </row>
    <row r="1412" spans="1:19">
      <c r="A1412">
        <v>3482</v>
      </c>
      <c r="B1412" t="s">
        <v>1821</v>
      </c>
      <c r="C1412">
        <v>163</v>
      </c>
      <c r="D1412" t="s">
        <v>851</v>
      </c>
      <c r="E1412">
        <v>331</v>
      </c>
      <c r="F1412" t="s">
        <v>1304</v>
      </c>
      <c r="G1412" t="s">
        <v>1305</v>
      </c>
      <c r="H1412">
        <v>159</v>
      </c>
      <c r="I1412" t="s">
        <v>524</v>
      </c>
      <c r="J1412" t="s">
        <v>274</v>
      </c>
      <c r="K1412" s="59">
        <v>2000</v>
      </c>
      <c r="L1412" s="59">
        <v>2000</v>
      </c>
      <c r="M1412" s="59">
        <v>0</v>
      </c>
      <c r="N1412" s="59">
        <v>0</v>
      </c>
      <c r="O1412" s="59">
        <v>0</v>
      </c>
      <c r="P1412" s="59">
        <v>0</v>
      </c>
      <c r="Q1412">
        <v>0</v>
      </c>
      <c r="R1412">
        <v>0</v>
      </c>
    </row>
    <row r="1413" spans="1:19">
      <c r="A1413">
        <v>3483</v>
      </c>
      <c r="B1413" t="s">
        <v>1822</v>
      </c>
      <c r="C1413">
        <v>163</v>
      </c>
      <c r="D1413" t="s">
        <v>851</v>
      </c>
      <c r="E1413">
        <v>332</v>
      </c>
      <c r="F1413" t="s">
        <v>1037</v>
      </c>
      <c r="G1413" t="s">
        <v>1038</v>
      </c>
      <c r="H1413">
        <v>159</v>
      </c>
      <c r="I1413" t="s">
        <v>524</v>
      </c>
      <c r="J1413" t="s">
        <v>274</v>
      </c>
      <c r="K1413" s="59">
        <v>3000</v>
      </c>
      <c r="L1413" s="59">
        <v>3000</v>
      </c>
      <c r="M1413" s="59">
        <v>0</v>
      </c>
      <c r="N1413" s="59">
        <v>0</v>
      </c>
      <c r="O1413" s="59">
        <v>0</v>
      </c>
      <c r="P1413" s="59">
        <v>0</v>
      </c>
      <c r="Q1413">
        <v>0</v>
      </c>
      <c r="R1413">
        <v>0</v>
      </c>
    </row>
    <row r="1414" spans="1:19">
      <c r="A1414">
        <v>3566</v>
      </c>
      <c r="B1414" t="s">
        <v>1868</v>
      </c>
      <c r="C1414">
        <v>201</v>
      </c>
      <c r="D1414" t="s">
        <v>906</v>
      </c>
      <c r="E1414">
        <v>335</v>
      </c>
      <c r="F1414" t="s">
        <v>1066</v>
      </c>
      <c r="G1414" t="s">
        <v>1067</v>
      </c>
      <c r="H1414">
        <v>159</v>
      </c>
      <c r="I1414" t="s">
        <v>524</v>
      </c>
      <c r="J1414" t="s">
        <v>274</v>
      </c>
      <c r="K1414" s="59">
        <v>1000</v>
      </c>
      <c r="L1414" s="59">
        <v>1000</v>
      </c>
      <c r="M1414" s="59">
        <v>0</v>
      </c>
      <c r="N1414" s="59">
        <v>0</v>
      </c>
      <c r="O1414" s="59">
        <v>0</v>
      </c>
      <c r="P1414" s="59">
        <v>0</v>
      </c>
      <c r="Q1414">
        <v>0</v>
      </c>
      <c r="R1414">
        <v>0</v>
      </c>
    </row>
    <row r="1415" spans="1:19">
      <c r="A1415">
        <v>3567</v>
      </c>
      <c r="B1415" t="s">
        <v>1869</v>
      </c>
      <c r="C1415">
        <v>201</v>
      </c>
      <c r="D1415" t="s">
        <v>906</v>
      </c>
      <c r="E1415">
        <v>335</v>
      </c>
      <c r="F1415" t="s">
        <v>1066</v>
      </c>
      <c r="G1415" t="s">
        <v>1067</v>
      </c>
      <c r="H1415">
        <v>159</v>
      </c>
      <c r="I1415" t="s">
        <v>524</v>
      </c>
      <c r="J1415" t="s">
        <v>274</v>
      </c>
      <c r="K1415" s="59">
        <v>300</v>
      </c>
      <c r="L1415" s="59">
        <v>300</v>
      </c>
      <c r="M1415" s="59">
        <v>0</v>
      </c>
      <c r="N1415" s="59">
        <v>0</v>
      </c>
      <c r="O1415" s="59">
        <v>0</v>
      </c>
      <c r="P1415" s="59">
        <v>0</v>
      </c>
      <c r="Q1415">
        <v>0</v>
      </c>
      <c r="R1415">
        <v>0</v>
      </c>
      <c r="S1415">
        <v>500</v>
      </c>
    </row>
    <row r="1416" spans="1:19">
      <c r="A1416">
        <v>3576</v>
      </c>
      <c r="B1416" t="s">
        <v>1872</v>
      </c>
      <c r="C1416">
        <v>201</v>
      </c>
      <c r="D1416" t="s">
        <v>906</v>
      </c>
      <c r="E1416">
        <v>310</v>
      </c>
      <c r="F1416" t="s">
        <v>1588</v>
      </c>
      <c r="G1416" t="s">
        <v>1589</v>
      </c>
      <c r="H1416">
        <v>159</v>
      </c>
      <c r="I1416" t="s">
        <v>524</v>
      </c>
      <c r="J1416" t="s">
        <v>274</v>
      </c>
      <c r="K1416" s="59">
        <v>500</v>
      </c>
      <c r="L1416" s="59">
        <v>500</v>
      </c>
      <c r="M1416" s="59">
        <v>0</v>
      </c>
      <c r="N1416" s="59">
        <v>0</v>
      </c>
      <c r="O1416" s="59">
        <v>0</v>
      </c>
      <c r="P1416" s="59">
        <v>0</v>
      </c>
      <c r="Q1416">
        <v>0</v>
      </c>
      <c r="R1416">
        <v>0</v>
      </c>
    </row>
    <row r="1417" spans="1:19">
      <c r="A1417">
        <v>3655</v>
      </c>
      <c r="B1417" t="s">
        <v>1072</v>
      </c>
      <c r="C1417">
        <v>206</v>
      </c>
      <c r="D1417" t="s">
        <v>904</v>
      </c>
      <c r="E1417">
        <v>333</v>
      </c>
      <c r="F1417" t="s">
        <v>1073</v>
      </c>
      <c r="G1417" t="s">
        <v>1072</v>
      </c>
      <c r="H1417">
        <v>159</v>
      </c>
      <c r="I1417" t="s">
        <v>524</v>
      </c>
      <c r="J1417" t="s">
        <v>274</v>
      </c>
      <c r="K1417" s="59">
        <v>30000</v>
      </c>
      <c r="L1417" s="59">
        <v>30000</v>
      </c>
      <c r="M1417" s="59">
        <v>0</v>
      </c>
      <c r="N1417" s="59">
        <v>0</v>
      </c>
      <c r="O1417" s="59">
        <v>0</v>
      </c>
      <c r="P1417" s="59">
        <v>0</v>
      </c>
      <c r="Q1417">
        <v>0</v>
      </c>
      <c r="R1417">
        <v>0</v>
      </c>
      <c r="S1417" t="s">
        <v>1904</v>
      </c>
    </row>
    <row r="1418" spans="1:19">
      <c r="A1418">
        <v>3674</v>
      </c>
      <c r="B1418" t="s">
        <v>1910</v>
      </c>
      <c r="C1418">
        <v>206</v>
      </c>
      <c r="D1418" t="s">
        <v>904</v>
      </c>
      <c r="E1418">
        <v>442</v>
      </c>
      <c r="F1418" t="s">
        <v>1911</v>
      </c>
      <c r="G1418" t="s">
        <v>1910</v>
      </c>
      <c r="H1418">
        <v>159</v>
      </c>
      <c r="I1418" t="s">
        <v>524</v>
      </c>
      <c r="J1418" t="s">
        <v>274</v>
      </c>
      <c r="K1418" s="59">
        <v>9000</v>
      </c>
      <c r="L1418" s="59">
        <v>9000</v>
      </c>
      <c r="M1418" s="59">
        <v>0</v>
      </c>
      <c r="N1418" s="59">
        <v>0</v>
      </c>
      <c r="O1418" s="59">
        <v>0</v>
      </c>
      <c r="P1418" s="59">
        <v>0</v>
      </c>
      <c r="Q1418">
        <v>0</v>
      </c>
      <c r="R1418">
        <v>0</v>
      </c>
      <c r="S1418" t="s">
        <v>1912</v>
      </c>
    </row>
    <row r="1419" spans="1:19">
      <c r="A1419">
        <v>3694</v>
      </c>
      <c r="B1419" t="s">
        <v>1724</v>
      </c>
      <c r="C1419">
        <v>98</v>
      </c>
      <c r="D1419" t="s">
        <v>819</v>
      </c>
      <c r="E1419">
        <v>206</v>
      </c>
      <c r="F1419" t="s">
        <v>1228</v>
      </c>
      <c r="G1419" t="s">
        <v>1229</v>
      </c>
      <c r="H1419">
        <v>159</v>
      </c>
      <c r="I1419" t="s">
        <v>524</v>
      </c>
      <c r="J1419" t="s">
        <v>274</v>
      </c>
      <c r="K1419" s="59">
        <v>0</v>
      </c>
      <c r="L1419" s="59">
        <v>0</v>
      </c>
      <c r="M1419" s="59">
        <v>0</v>
      </c>
      <c r="N1419" s="59">
        <v>0</v>
      </c>
      <c r="O1419" s="59">
        <v>0</v>
      </c>
      <c r="P1419" s="59">
        <v>0</v>
      </c>
      <c r="Q1419">
        <v>0</v>
      </c>
      <c r="R1419">
        <v>0</v>
      </c>
    </row>
    <row r="1420" spans="1:19">
      <c r="A1420">
        <v>3829</v>
      </c>
      <c r="B1420" t="s">
        <v>1940</v>
      </c>
      <c r="C1420">
        <v>56</v>
      </c>
      <c r="D1420" t="s">
        <v>833</v>
      </c>
      <c r="E1420">
        <v>447</v>
      </c>
      <c r="F1420" t="s">
        <v>1941</v>
      </c>
      <c r="G1420" t="s">
        <v>1942</v>
      </c>
      <c r="H1420">
        <v>159</v>
      </c>
      <c r="I1420" t="s">
        <v>524</v>
      </c>
      <c r="J1420" t="s">
        <v>274</v>
      </c>
      <c r="K1420" s="59">
        <v>600</v>
      </c>
      <c r="L1420" s="59">
        <v>600</v>
      </c>
      <c r="M1420" s="59">
        <v>0</v>
      </c>
      <c r="N1420" s="59">
        <v>0</v>
      </c>
      <c r="O1420" s="59">
        <v>0</v>
      </c>
      <c r="P1420" s="59">
        <v>200</v>
      </c>
      <c r="Q1420">
        <v>0</v>
      </c>
      <c r="R1420">
        <v>0</v>
      </c>
    </row>
    <row r="1421" spans="1:19">
      <c r="A1421">
        <v>3844</v>
      </c>
      <c r="B1421" t="s">
        <v>1944</v>
      </c>
      <c r="C1421">
        <v>163</v>
      </c>
      <c r="D1421" t="s">
        <v>851</v>
      </c>
      <c r="E1421">
        <v>315</v>
      </c>
      <c r="F1421" t="s">
        <v>1507</v>
      </c>
      <c r="G1421" t="s">
        <v>1508</v>
      </c>
      <c r="H1421">
        <v>159</v>
      </c>
      <c r="I1421" t="s">
        <v>524</v>
      </c>
      <c r="J1421" t="s">
        <v>274</v>
      </c>
      <c r="K1421" s="59">
        <v>1000</v>
      </c>
      <c r="L1421" s="59">
        <v>1000</v>
      </c>
      <c r="M1421" s="59">
        <v>0</v>
      </c>
      <c r="N1421" s="59">
        <v>0</v>
      </c>
      <c r="O1421" s="59">
        <v>0</v>
      </c>
      <c r="P1421" s="59">
        <v>0</v>
      </c>
      <c r="Q1421">
        <v>0</v>
      </c>
      <c r="R1421">
        <v>0</v>
      </c>
    </row>
    <row r="1422" spans="1:19">
      <c r="A1422">
        <v>3852</v>
      </c>
      <c r="B1422" t="s">
        <v>1947</v>
      </c>
      <c r="C1422">
        <v>200</v>
      </c>
      <c r="D1422" t="s">
        <v>621</v>
      </c>
      <c r="E1422">
        <v>405</v>
      </c>
      <c r="F1422" t="s">
        <v>1078</v>
      </c>
      <c r="G1422" t="s">
        <v>1079</v>
      </c>
      <c r="H1422">
        <v>159</v>
      </c>
      <c r="I1422" t="s">
        <v>524</v>
      </c>
      <c r="J1422" t="s">
        <v>274</v>
      </c>
      <c r="K1422" s="59">
        <v>21600</v>
      </c>
      <c r="L1422" s="59">
        <v>30000</v>
      </c>
      <c r="M1422" s="59">
        <v>0</v>
      </c>
      <c r="N1422" s="59">
        <v>0</v>
      </c>
      <c r="O1422" s="59">
        <v>0</v>
      </c>
      <c r="P1422" s="59">
        <v>0</v>
      </c>
      <c r="Q1422">
        <v>0</v>
      </c>
      <c r="R1422">
        <v>0</v>
      </c>
    </row>
    <row r="1423" spans="1:19">
      <c r="A1423">
        <v>3979</v>
      </c>
      <c r="B1423" t="s">
        <v>1990</v>
      </c>
      <c r="C1423">
        <v>15224</v>
      </c>
      <c r="D1423" t="s">
        <v>852</v>
      </c>
      <c r="E1423">
        <v>348</v>
      </c>
      <c r="F1423" t="s">
        <v>1730</v>
      </c>
      <c r="G1423" t="s">
        <v>1731</v>
      </c>
      <c r="H1423">
        <v>159</v>
      </c>
      <c r="I1423" t="s">
        <v>524</v>
      </c>
      <c r="J1423" t="s">
        <v>274</v>
      </c>
      <c r="K1423" s="59">
        <v>0</v>
      </c>
      <c r="L1423" s="59">
        <v>0</v>
      </c>
      <c r="M1423" s="59">
        <v>0</v>
      </c>
      <c r="N1423" s="59">
        <v>0</v>
      </c>
      <c r="O1423" s="59">
        <v>0</v>
      </c>
      <c r="P1423" s="59">
        <v>0</v>
      </c>
      <c r="Q1423">
        <v>0</v>
      </c>
      <c r="R1423">
        <v>0</v>
      </c>
    </row>
    <row r="1424" spans="1:19">
      <c r="A1424">
        <v>3983</v>
      </c>
      <c r="B1424" t="s">
        <v>1654</v>
      </c>
      <c r="C1424">
        <v>15224</v>
      </c>
      <c r="D1424" t="s">
        <v>852</v>
      </c>
      <c r="E1424">
        <v>409</v>
      </c>
      <c r="F1424" t="s">
        <v>1655</v>
      </c>
      <c r="G1424" t="s">
        <v>1654</v>
      </c>
      <c r="H1424">
        <v>159</v>
      </c>
      <c r="I1424" t="s">
        <v>524</v>
      </c>
      <c r="J1424" t="s">
        <v>274</v>
      </c>
      <c r="K1424" s="59">
        <v>1000</v>
      </c>
      <c r="L1424" s="59">
        <v>1000</v>
      </c>
      <c r="M1424" s="59">
        <v>0</v>
      </c>
      <c r="N1424" s="59">
        <v>0</v>
      </c>
      <c r="O1424" s="59">
        <v>0</v>
      </c>
      <c r="P1424" s="59">
        <v>0</v>
      </c>
      <c r="Q1424">
        <v>0</v>
      </c>
      <c r="R1424">
        <v>0</v>
      </c>
    </row>
    <row r="1425" spans="1:18">
      <c r="A1425">
        <v>3989</v>
      </c>
      <c r="B1425" t="s">
        <v>1994</v>
      </c>
      <c r="C1425">
        <v>15224</v>
      </c>
      <c r="D1425" t="s">
        <v>852</v>
      </c>
      <c r="E1425">
        <v>355</v>
      </c>
      <c r="F1425" t="s">
        <v>1357</v>
      </c>
      <c r="G1425" t="s">
        <v>1358</v>
      </c>
      <c r="H1425">
        <v>159</v>
      </c>
      <c r="I1425" t="s">
        <v>524</v>
      </c>
      <c r="J1425" t="s">
        <v>274</v>
      </c>
      <c r="K1425" s="59">
        <v>0</v>
      </c>
      <c r="L1425" s="59">
        <v>0</v>
      </c>
      <c r="M1425" s="59">
        <v>0</v>
      </c>
      <c r="N1425" s="59">
        <v>0</v>
      </c>
      <c r="O1425" s="59">
        <v>0</v>
      </c>
      <c r="P1425" s="59">
        <v>0</v>
      </c>
      <c r="Q1425">
        <v>0</v>
      </c>
      <c r="R1425">
        <v>0</v>
      </c>
    </row>
    <row r="1426" spans="1:18">
      <c r="A1426">
        <v>4200</v>
      </c>
      <c r="B1426" t="s">
        <v>2042</v>
      </c>
      <c r="C1426">
        <v>14895</v>
      </c>
      <c r="D1426" t="s">
        <v>890</v>
      </c>
      <c r="E1426">
        <v>346</v>
      </c>
      <c r="F1426" t="s">
        <v>1270</v>
      </c>
      <c r="G1426" t="s">
        <v>1271</v>
      </c>
      <c r="H1426">
        <v>159</v>
      </c>
      <c r="I1426" t="s">
        <v>524</v>
      </c>
      <c r="J1426" t="s">
        <v>274</v>
      </c>
      <c r="K1426" s="59">
        <v>0</v>
      </c>
      <c r="L1426" s="59">
        <v>0</v>
      </c>
      <c r="M1426" s="59">
        <v>0</v>
      </c>
      <c r="N1426" s="59">
        <v>0</v>
      </c>
      <c r="O1426" s="59">
        <v>0</v>
      </c>
      <c r="P1426" s="59">
        <v>0</v>
      </c>
      <c r="Q1426">
        <v>0</v>
      </c>
      <c r="R1426">
        <v>0</v>
      </c>
    </row>
    <row r="1427" spans="1:18">
      <c r="A1427">
        <v>4249</v>
      </c>
      <c r="B1427" t="s">
        <v>2039</v>
      </c>
      <c r="C1427">
        <v>14870</v>
      </c>
      <c r="D1427" t="s">
        <v>869</v>
      </c>
      <c r="E1427">
        <v>320</v>
      </c>
      <c r="F1427" t="s">
        <v>1673</v>
      </c>
      <c r="G1427" t="s">
        <v>1672</v>
      </c>
      <c r="H1427">
        <v>159</v>
      </c>
      <c r="I1427" t="s">
        <v>524</v>
      </c>
      <c r="J1427" t="s">
        <v>274</v>
      </c>
      <c r="K1427" s="59">
        <v>500</v>
      </c>
      <c r="L1427" s="59">
        <v>500</v>
      </c>
      <c r="M1427" s="59">
        <v>0</v>
      </c>
      <c r="N1427" s="59">
        <v>0</v>
      </c>
      <c r="O1427" s="59">
        <v>0</v>
      </c>
      <c r="P1427" s="59">
        <v>0</v>
      </c>
      <c r="Q1427">
        <v>0</v>
      </c>
      <c r="R1427">
        <v>0</v>
      </c>
    </row>
    <row r="1428" spans="1:18">
      <c r="A1428">
        <v>4268</v>
      </c>
      <c r="B1428" t="s">
        <v>2053</v>
      </c>
      <c r="C1428">
        <v>209</v>
      </c>
      <c r="D1428" t="s">
        <v>909</v>
      </c>
      <c r="E1428">
        <v>354</v>
      </c>
      <c r="F1428" t="s">
        <v>1116</v>
      </c>
      <c r="G1428" t="s">
        <v>1117</v>
      </c>
      <c r="H1428">
        <v>159</v>
      </c>
      <c r="I1428" t="s">
        <v>524</v>
      </c>
      <c r="J1428" t="s">
        <v>274</v>
      </c>
      <c r="K1428" s="59">
        <v>1000</v>
      </c>
      <c r="L1428" s="59">
        <v>1000</v>
      </c>
      <c r="M1428" s="59">
        <v>0</v>
      </c>
      <c r="N1428" s="59">
        <v>0</v>
      </c>
      <c r="O1428" s="59">
        <v>0</v>
      </c>
      <c r="P1428" s="59">
        <v>0</v>
      </c>
      <c r="Q1428">
        <v>0</v>
      </c>
      <c r="R1428">
        <v>0</v>
      </c>
    </row>
    <row r="1429" spans="1:18">
      <c r="A1429">
        <v>4269</v>
      </c>
      <c r="B1429" t="s">
        <v>2054</v>
      </c>
      <c r="C1429">
        <v>209</v>
      </c>
      <c r="D1429" t="s">
        <v>909</v>
      </c>
      <c r="E1429">
        <v>308</v>
      </c>
      <c r="F1429" t="s">
        <v>2055</v>
      </c>
      <c r="G1429" t="s">
        <v>2056</v>
      </c>
      <c r="H1429">
        <v>159</v>
      </c>
      <c r="I1429" t="s">
        <v>524</v>
      </c>
      <c r="J1429" t="s">
        <v>274</v>
      </c>
      <c r="K1429" s="59">
        <v>1000</v>
      </c>
      <c r="L1429" s="59">
        <v>1000</v>
      </c>
      <c r="M1429" s="59">
        <v>0</v>
      </c>
      <c r="N1429" s="59">
        <v>0</v>
      </c>
      <c r="O1429" s="59">
        <v>0</v>
      </c>
      <c r="P1429" s="59">
        <v>0</v>
      </c>
      <c r="Q1429">
        <v>0</v>
      </c>
      <c r="R1429">
        <v>0</v>
      </c>
    </row>
    <row r="1430" spans="1:18">
      <c r="A1430">
        <v>4337</v>
      </c>
      <c r="B1430" t="s">
        <v>2068</v>
      </c>
      <c r="C1430">
        <v>226</v>
      </c>
      <c r="D1430" t="s">
        <v>751</v>
      </c>
      <c r="E1430">
        <v>402</v>
      </c>
      <c r="F1430" t="s">
        <v>2066</v>
      </c>
      <c r="G1430" t="s">
        <v>2067</v>
      </c>
      <c r="H1430">
        <v>159</v>
      </c>
      <c r="I1430" t="s">
        <v>524</v>
      </c>
      <c r="J1430" t="s">
        <v>274</v>
      </c>
      <c r="K1430" s="59">
        <v>5000</v>
      </c>
      <c r="L1430" s="59">
        <v>5000</v>
      </c>
      <c r="M1430" s="59">
        <v>0</v>
      </c>
      <c r="N1430" s="59">
        <v>0</v>
      </c>
      <c r="O1430" s="59">
        <v>0</v>
      </c>
      <c r="P1430" s="59">
        <v>0</v>
      </c>
      <c r="Q1430">
        <v>0</v>
      </c>
      <c r="R1430">
        <v>0</v>
      </c>
    </row>
    <row r="1431" spans="1:18">
      <c r="A1431">
        <v>4523</v>
      </c>
      <c r="B1431" t="s">
        <v>2105</v>
      </c>
      <c r="C1431">
        <v>160</v>
      </c>
      <c r="D1431" t="s">
        <v>842</v>
      </c>
      <c r="E1431">
        <v>333</v>
      </c>
      <c r="F1431" t="s">
        <v>1073</v>
      </c>
      <c r="G1431" t="s">
        <v>1072</v>
      </c>
      <c r="H1431">
        <v>159</v>
      </c>
      <c r="I1431" t="s">
        <v>524</v>
      </c>
      <c r="J1431" t="s">
        <v>274</v>
      </c>
      <c r="K1431" s="59">
        <v>0</v>
      </c>
      <c r="L1431" s="59">
        <v>0</v>
      </c>
      <c r="M1431" s="59">
        <v>0</v>
      </c>
      <c r="N1431" s="59">
        <v>0</v>
      </c>
      <c r="O1431" s="59">
        <v>0</v>
      </c>
      <c r="P1431" s="59">
        <v>0</v>
      </c>
      <c r="Q1431">
        <v>0</v>
      </c>
      <c r="R1431">
        <v>0</v>
      </c>
    </row>
    <row r="1432" spans="1:18">
      <c r="A1432">
        <v>4524</v>
      </c>
      <c r="B1432" t="s">
        <v>2106</v>
      </c>
      <c r="C1432">
        <v>160</v>
      </c>
      <c r="D1432" t="s">
        <v>842</v>
      </c>
      <c r="E1432">
        <v>405</v>
      </c>
      <c r="F1432" t="s">
        <v>1078</v>
      </c>
      <c r="G1432" t="s">
        <v>1079</v>
      </c>
      <c r="H1432">
        <v>159</v>
      </c>
      <c r="I1432" t="s">
        <v>524</v>
      </c>
      <c r="J1432" t="s">
        <v>274</v>
      </c>
      <c r="K1432" s="59">
        <v>0</v>
      </c>
      <c r="L1432" s="59">
        <v>0</v>
      </c>
      <c r="M1432" s="59">
        <v>0</v>
      </c>
      <c r="N1432" s="59">
        <v>0</v>
      </c>
      <c r="O1432" s="59">
        <v>0</v>
      </c>
      <c r="P1432" s="59">
        <v>0</v>
      </c>
      <c r="Q1432">
        <v>0</v>
      </c>
      <c r="R1432">
        <v>0</v>
      </c>
    </row>
    <row r="1433" spans="1:18">
      <c r="A1433">
        <v>4529</v>
      </c>
      <c r="B1433" t="s">
        <v>2106</v>
      </c>
      <c r="C1433">
        <v>164</v>
      </c>
      <c r="D1433" t="s">
        <v>846</v>
      </c>
      <c r="E1433">
        <v>405</v>
      </c>
      <c r="F1433" t="s">
        <v>1078</v>
      </c>
      <c r="G1433" t="s">
        <v>1079</v>
      </c>
      <c r="H1433">
        <v>159</v>
      </c>
      <c r="I1433" t="s">
        <v>524</v>
      </c>
      <c r="J1433" t="s">
        <v>274</v>
      </c>
      <c r="K1433" s="59">
        <v>8000</v>
      </c>
      <c r="L1433" s="59">
        <v>8000</v>
      </c>
      <c r="M1433" s="59">
        <v>0</v>
      </c>
      <c r="N1433" s="59">
        <v>0</v>
      </c>
      <c r="O1433" s="59">
        <v>0</v>
      </c>
      <c r="P1433" s="59">
        <v>0</v>
      </c>
      <c r="Q1433">
        <v>0</v>
      </c>
      <c r="R1433">
        <v>0</v>
      </c>
    </row>
    <row r="1434" spans="1:18">
      <c r="A1434">
        <v>4588</v>
      </c>
      <c r="B1434" t="s">
        <v>2116</v>
      </c>
      <c r="C1434">
        <v>81</v>
      </c>
      <c r="D1434" t="s">
        <v>853</v>
      </c>
      <c r="E1434">
        <v>426</v>
      </c>
      <c r="F1434" t="s">
        <v>2117</v>
      </c>
      <c r="G1434" t="s">
        <v>2118</v>
      </c>
      <c r="H1434">
        <v>159</v>
      </c>
      <c r="I1434" t="s">
        <v>524</v>
      </c>
      <c r="J1434" t="s">
        <v>274</v>
      </c>
      <c r="K1434" s="59">
        <v>300</v>
      </c>
      <c r="L1434" s="59">
        <v>300</v>
      </c>
      <c r="M1434" s="59">
        <v>0</v>
      </c>
      <c r="N1434" s="59">
        <v>0</v>
      </c>
      <c r="O1434" s="59">
        <v>0</v>
      </c>
      <c r="P1434" s="59">
        <v>0</v>
      </c>
      <c r="Q1434">
        <v>0</v>
      </c>
      <c r="R1434">
        <v>0</v>
      </c>
    </row>
    <row r="1435" spans="1:18">
      <c r="A1435">
        <v>4673</v>
      </c>
      <c r="B1435" t="s">
        <v>1654</v>
      </c>
      <c r="C1435">
        <v>336</v>
      </c>
      <c r="D1435" t="s">
        <v>235</v>
      </c>
      <c r="E1435">
        <v>409</v>
      </c>
      <c r="F1435" t="s">
        <v>1655</v>
      </c>
      <c r="G1435" t="s">
        <v>1654</v>
      </c>
      <c r="H1435">
        <v>159</v>
      </c>
      <c r="I1435" t="s">
        <v>524</v>
      </c>
      <c r="J1435" t="s">
        <v>274</v>
      </c>
      <c r="K1435" s="59">
        <v>0</v>
      </c>
      <c r="L1435" s="59">
        <v>500</v>
      </c>
      <c r="M1435" s="59">
        <v>0</v>
      </c>
      <c r="N1435" s="59">
        <v>0</v>
      </c>
      <c r="O1435" s="59">
        <v>0</v>
      </c>
      <c r="P1435" s="59">
        <v>0</v>
      </c>
      <c r="Q1435">
        <v>0</v>
      </c>
      <c r="R1435">
        <v>0</v>
      </c>
    </row>
    <row r="1436" spans="1:18">
      <c r="A1436">
        <v>4859</v>
      </c>
      <c r="B1436" t="s">
        <v>2105</v>
      </c>
      <c r="C1436">
        <v>16603</v>
      </c>
      <c r="D1436" t="s">
        <v>959</v>
      </c>
      <c r="E1436">
        <v>236</v>
      </c>
      <c r="F1436" t="s">
        <v>1378</v>
      </c>
      <c r="G1436" t="s">
        <v>1379</v>
      </c>
      <c r="H1436">
        <v>159</v>
      </c>
      <c r="I1436" t="s">
        <v>524</v>
      </c>
      <c r="J1436" t="s">
        <v>274</v>
      </c>
      <c r="K1436" s="59">
        <v>0</v>
      </c>
      <c r="L1436" s="59">
        <v>0</v>
      </c>
      <c r="M1436" s="59">
        <v>0</v>
      </c>
      <c r="N1436" s="59">
        <v>0</v>
      </c>
      <c r="O1436" s="59">
        <v>0</v>
      </c>
      <c r="P1436" s="59">
        <v>0</v>
      </c>
      <c r="Q1436">
        <v>0</v>
      </c>
      <c r="R1436">
        <v>0</v>
      </c>
    </row>
    <row r="1437" spans="1:18">
      <c r="A1437">
        <v>5193</v>
      </c>
      <c r="B1437" t="s">
        <v>2180</v>
      </c>
      <c r="C1437">
        <v>76</v>
      </c>
      <c r="D1437" t="s">
        <v>933</v>
      </c>
      <c r="E1437">
        <v>355</v>
      </c>
      <c r="F1437" t="s">
        <v>1357</v>
      </c>
      <c r="G1437" t="s">
        <v>1358</v>
      </c>
      <c r="H1437">
        <v>159</v>
      </c>
      <c r="I1437" t="s">
        <v>524</v>
      </c>
      <c r="J1437" t="s">
        <v>274</v>
      </c>
      <c r="K1437" s="59">
        <v>500</v>
      </c>
      <c r="L1437" s="59">
        <v>500</v>
      </c>
      <c r="M1437" s="59">
        <v>460.5</v>
      </c>
      <c r="N1437" s="59">
        <v>39.5</v>
      </c>
      <c r="O1437" s="59">
        <v>0</v>
      </c>
      <c r="P1437" s="59">
        <v>0</v>
      </c>
      <c r="Q1437">
        <v>0</v>
      </c>
      <c r="R1437">
        <v>0</v>
      </c>
    </row>
    <row r="1438" spans="1:18">
      <c r="A1438">
        <v>5196</v>
      </c>
      <c r="B1438" t="s">
        <v>2181</v>
      </c>
      <c r="C1438">
        <v>76</v>
      </c>
      <c r="D1438" t="s">
        <v>933</v>
      </c>
      <c r="E1438">
        <v>355</v>
      </c>
      <c r="F1438" t="s">
        <v>1357</v>
      </c>
      <c r="G1438" t="s">
        <v>1358</v>
      </c>
      <c r="H1438">
        <v>159</v>
      </c>
      <c r="I1438" t="s">
        <v>524</v>
      </c>
      <c r="J1438" t="s">
        <v>274</v>
      </c>
      <c r="K1438" s="59">
        <v>3590</v>
      </c>
      <c r="L1438" s="59">
        <v>3590</v>
      </c>
      <c r="M1438" s="59">
        <v>0</v>
      </c>
      <c r="N1438" s="59">
        <v>0</v>
      </c>
      <c r="O1438" s="59">
        <v>0</v>
      </c>
      <c r="P1438" s="59">
        <v>0</v>
      </c>
      <c r="Q1438">
        <v>0</v>
      </c>
      <c r="R1438">
        <v>0</v>
      </c>
    </row>
    <row r="1439" spans="1:18">
      <c r="A1439">
        <v>5379</v>
      </c>
      <c r="B1439" t="s">
        <v>1232</v>
      </c>
      <c r="C1439">
        <v>89</v>
      </c>
      <c r="D1439" t="s">
        <v>847</v>
      </c>
      <c r="E1439">
        <v>407</v>
      </c>
      <c r="F1439" t="s">
        <v>1231</v>
      </c>
      <c r="G1439" t="s">
        <v>1232</v>
      </c>
      <c r="H1439">
        <v>159</v>
      </c>
      <c r="I1439" t="s">
        <v>524</v>
      </c>
      <c r="J1439" t="s">
        <v>274</v>
      </c>
      <c r="K1439" s="59">
        <v>11000</v>
      </c>
      <c r="L1439" s="59">
        <v>11000</v>
      </c>
      <c r="M1439" s="59">
        <v>0</v>
      </c>
      <c r="N1439" s="59">
        <v>0</v>
      </c>
      <c r="O1439" s="59">
        <v>11000</v>
      </c>
      <c r="P1439" s="59">
        <v>0</v>
      </c>
      <c r="Q1439">
        <v>0</v>
      </c>
      <c r="R1439">
        <v>0</v>
      </c>
    </row>
    <row r="1440" spans="1:18">
      <c r="A1440">
        <v>5390</v>
      </c>
      <c r="B1440" t="s">
        <v>1508</v>
      </c>
      <c r="C1440">
        <v>206</v>
      </c>
      <c r="D1440" t="s">
        <v>904</v>
      </c>
      <c r="E1440">
        <v>315</v>
      </c>
      <c r="F1440" t="s">
        <v>1507</v>
      </c>
      <c r="G1440" t="s">
        <v>1508</v>
      </c>
      <c r="H1440">
        <v>159</v>
      </c>
      <c r="I1440" t="s">
        <v>524</v>
      </c>
      <c r="J1440" t="s">
        <v>274</v>
      </c>
      <c r="K1440" s="59">
        <v>20000</v>
      </c>
      <c r="L1440" s="59">
        <v>20000</v>
      </c>
      <c r="M1440" s="59">
        <v>13256.8</v>
      </c>
      <c r="N1440" s="59">
        <v>0</v>
      </c>
      <c r="O1440" s="59">
        <v>0</v>
      </c>
      <c r="P1440" s="59">
        <v>0</v>
      </c>
      <c r="Q1440">
        <v>0</v>
      </c>
      <c r="R1440">
        <v>0</v>
      </c>
    </row>
    <row r="1441" spans="1:19">
      <c r="A1441">
        <v>5561</v>
      </c>
      <c r="B1441" t="s">
        <v>2200</v>
      </c>
      <c r="C1441">
        <v>6018</v>
      </c>
      <c r="D1441" t="s">
        <v>694</v>
      </c>
      <c r="E1441">
        <v>438</v>
      </c>
      <c r="F1441" t="s">
        <v>2201</v>
      </c>
      <c r="G1441" t="s">
        <v>2200</v>
      </c>
      <c r="H1441">
        <v>159</v>
      </c>
      <c r="I1441" t="s">
        <v>524</v>
      </c>
      <c r="J1441" t="s">
        <v>274</v>
      </c>
      <c r="K1441" s="59">
        <v>0</v>
      </c>
      <c r="L1441" s="59">
        <v>1000</v>
      </c>
      <c r="M1441" s="59">
        <v>0</v>
      </c>
      <c r="N1441" s="59">
        <v>0</v>
      </c>
      <c r="O1441" s="59">
        <v>0</v>
      </c>
      <c r="P1441" s="59">
        <v>0</v>
      </c>
      <c r="Q1441">
        <v>0</v>
      </c>
      <c r="R1441">
        <v>0</v>
      </c>
    </row>
    <row r="1442" spans="1:19">
      <c r="A1442">
        <v>5779</v>
      </c>
      <c r="B1442" t="s">
        <v>1731</v>
      </c>
      <c r="C1442">
        <v>89</v>
      </c>
      <c r="D1442" t="s">
        <v>847</v>
      </c>
      <c r="E1442">
        <v>348</v>
      </c>
      <c r="F1442" t="s">
        <v>1730</v>
      </c>
      <c r="G1442" t="s">
        <v>1731</v>
      </c>
      <c r="H1442">
        <v>159</v>
      </c>
      <c r="I1442" t="s">
        <v>524</v>
      </c>
      <c r="J1442" t="s">
        <v>274</v>
      </c>
      <c r="K1442" s="59">
        <v>0</v>
      </c>
      <c r="L1442" s="59">
        <v>0</v>
      </c>
      <c r="M1442" s="59">
        <v>0</v>
      </c>
      <c r="N1442" s="59">
        <v>0</v>
      </c>
      <c r="O1442" s="59">
        <v>0</v>
      </c>
      <c r="P1442" s="59">
        <v>0</v>
      </c>
      <c r="Q1442">
        <v>0</v>
      </c>
      <c r="R1442">
        <v>0</v>
      </c>
      <c r="S1442" t="s">
        <v>2219</v>
      </c>
    </row>
    <row r="1443" spans="1:19">
      <c r="A1443">
        <v>5861</v>
      </c>
      <c r="B1443" t="s">
        <v>2237</v>
      </c>
      <c r="C1443">
        <v>43</v>
      </c>
      <c r="D1443" t="s">
        <v>831</v>
      </c>
      <c r="E1443">
        <v>320</v>
      </c>
      <c r="F1443" t="s">
        <v>1673</v>
      </c>
      <c r="G1443" t="s">
        <v>1672</v>
      </c>
      <c r="H1443">
        <v>159</v>
      </c>
      <c r="I1443" t="s">
        <v>524</v>
      </c>
      <c r="J1443" t="s">
        <v>274</v>
      </c>
      <c r="K1443" s="59">
        <v>200</v>
      </c>
      <c r="L1443" s="59">
        <v>200</v>
      </c>
      <c r="M1443" s="59">
        <v>0</v>
      </c>
      <c r="N1443" s="59">
        <v>0</v>
      </c>
      <c r="O1443" s="59">
        <v>0</v>
      </c>
      <c r="P1443" s="59">
        <v>0</v>
      </c>
      <c r="Q1443">
        <v>0</v>
      </c>
      <c r="R1443">
        <v>0</v>
      </c>
      <c r="S1443" t="s">
        <v>2238</v>
      </c>
    </row>
    <row r="1444" spans="1:19">
      <c r="A1444">
        <v>5871</v>
      </c>
      <c r="B1444" t="s">
        <v>2245</v>
      </c>
      <c r="C1444">
        <v>336</v>
      </c>
      <c r="D1444" t="s">
        <v>235</v>
      </c>
      <c r="E1444">
        <v>405</v>
      </c>
      <c r="F1444" t="s">
        <v>1078</v>
      </c>
      <c r="G1444" t="s">
        <v>1079</v>
      </c>
      <c r="H1444">
        <v>159</v>
      </c>
      <c r="I1444" t="s">
        <v>524</v>
      </c>
      <c r="J1444" t="s">
        <v>274</v>
      </c>
      <c r="K1444" s="59">
        <v>0</v>
      </c>
      <c r="L1444" s="59">
        <v>1500</v>
      </c>
      <c r="M1444" s="59">
        <v>0</v>
      </c>
      <c r="N1444" s="59">
        <v>0</v>
      </c>
      <c r="O1444" s="59">
        <v>0</v>
      </c>
      <c r="P1444" s="59">
        <v>0</v>
      </c>
      <c r="Q1444">
        <v>0</v>
      </c>
      <c r="R1444">
        <v>0</v>
      </c>
    </row>
    <row r="1445" spans="1:19">
      <c r="A1445">
        <v>5876</v>
      </c>
      <c r="B1445" t="s">
        <v>1379</v>
      </c>
      <c r="C1445">
        <v>336</v>
      </c>
      <c r="D1445" t="s">
        <v>235</v>
      </c>
      <c r="E1445">
        <v>236</v>
      </c>
      <c r="F1445" t="s">
        <v>1378</v>
      </c>
      <c r="G1445" t="s">
        <v>1379</v>
      </c>
      <c r="H1445">
        <v>159</v>
      </c>
      <c r="I1445" t="s">
        <v>524</v>
      </c>
      <c r="J1445" t="s">
        <v>274</v>
      </c>
      <c r="K1445" s="59">
        <v>0</v>
      </c>
      <c r="L1445" s="59">
        <v>2000</v>
      </c>
      <c r="M1445" s="59">
        <v>0</v>
      </c>
      <c r="N1445" s="59">
        <v>0</v>
      </c>
      <c r="O1445" s="59">
        <v>0</v>
      </c>
      <c r="P1445" s="59">
        <v>0</v>
      </c>
      <c r="Q1445">
        <v>0</v>
      </c>
      <c r="R1445">
        <v>0</v>
      </c>
    </row>
    <row r="1446" spans="1:19">
      <c r="A1446">
        <v>5892</v>
      </c>
      <c r="B1446" t="s">
        <v>2249</v>
      </c>
      <c r="C1446">
        <v>17617</v>
      </c>
      <c r="D1446" t="s">
        <v>955</v>
      </c>
      <c r="E1446">
        <v>412</v>
      </c>
      <c r="F1446" t="s">
        <v>1658</v>
      </c>
      <c r="G1446" t="s">
        <v>1659</v>
      </c>
      <c r="H1446">
        <v>159</v>
      </c>
      <c r="I1446" t="s">
        <v>524</v>
      </c>
      <c r="J1446" t="s">
        <v>274</v>
      </c>
      <c r="K1446" s="59">
        <v>66110</v>
      </c>
      <c r="L1446" s="59">
        <v>66110</v>
      </c>
      <c r="M1446" s="59">
        <v>61236</v>
      </c>
      <c r="N1446" s="59">
        <v>4874</v>
      </c>
      <c r="O1446" s="59">
        <v>0</v>
      </c>
      <c r="P1446" s="59">
        <v>0</v>
      </c>
      <c r="Q1446">
        <v>0</v>
      </c>
      <c r="R1446">
        <v>0</v>
      </c>
    </row>
    <row r="1447" spans="1:19">
      <c r="A1447">
        <v>5893</v>
      </c>
      <c r="B1447" t="s">
        <v>2250</v>
      </c>
      <c r="C1447">
        <v>17617</v>
      </c>
      <c r="D1447" t="s">
        <v>955</v>
      </c>
      <c r="E1447">
        <v>407</v>
      </c>
      <c r="F1447" t="s">
        <v>1231</v>
      </c>
      <c r="G1447" t="s">
        <v>1232</v>
      </c>
      <c r="H1447">
        <v>159</v>
      </c>
      <c r="I1447" t="s">
        <v>524</v>
      </c>
      <c r="J1447" t="s">
        <v>274</v>
      </c>
      <c r="K1447" s="59">
        <v>8502.92</v>
      </c>
      <c r="L1447" s="59">
        <v>8502.92</v>
      </c>
      <c r="M1447" s="59">
        <v>0</v>
      </c>
      <c r="N1447" s="59">
        <v>0</v>
      </c>
      <c r="O1447" s="59">
        <v>0</v>
      </c>
      <c r="P1447" s="59">
        <v>0</v>
      </c>
      <c r="Q1447">
        <v>0</v>
      </c>
      <c r="R1447">
        <v>0</v>
      </c>
    </row>
    <row r="1448" spans="1:19">
      <c r="A1448">
        <v>5926</v>
      </c>
      <c r="B1448" t="s">
        <v>1942</v>
      </c>
      <c r="C1448">
        <v>204</v>
      </c>
      <c r="D1448" t="s">
        <v>926</v>
      </c>
      <c r="E1448">
        <v>447</v>
      </c>
      <c r="F1448" t="s">
        <v>1941</v>
      </c>
      <c r="G1448" t="s">
        <v>1942</v>
      </c>
      <c r="H1448">
        <v>159</v>
      </c>
      <c r="I1448" t="s">
        <v>524</v>
      </c>
      <c r="J1448" t="s">
        <v>274</v>
      </c>
      <c r="K1448" s="59">
        <v>4000</v>
      </c>
      <c r="L1448" s="59">
        <v>4000</v>
      </c>
      <c r="M1448" s="59">
        <v>0</v>
      </c>
      <c r="N1448" s="59">
        <v>0</v>
      </c>
      <c r="O1448" s="59">
        <v>0</v>
      </c>
      <c r="P1448" s="59">
        <v>0</v>
      </c>
      <c r="Q1448">
        <v>0</v>
      </c>
      <c r="R1448">
        <v>0</v>
      </c>
      <c r="S1448" t="s">
        <v>2256</v>
      </c>
    </row>
    <row r="1449" spans="1:19">
      <c r="A1449">
        <v>6571</v>
      </c>
      <c r="B1449" t="s">
        <v>1589</v>
      </c>
      <c r="C1449">
        <v>223</v>
      </c>
      <c r="D1449" t="s">
        <v>749</v>
      </c>
      <c r="E1449">
        <v>310</v>
      </c>
      <c r="F1449" t="s">
        <v>1588</v>
      </c>
      <c r="G1449" t="s">
        <v>1589</v>
      </c>
      <c r="H1449">
        <v>159</v>
      </c>
      <c r="I1449" t="s">
        <v>524</v>
      </c>
      <c r="J1449" t="s">
        <v>274</v>
      </c>
      <c r="K1449" s="59">
        <v>3000</v>
      </c>
      <c r="L1449" s="59">
        <v>3000</v>
      </c>
      <c r="M1449" s="59">
        <v>0</v>
      </c>
      <c r="N1449" s="59">
        <v>78.23</v>
      </c>
      <c r="O1449" s="59">
        <v>0</v>
      </c>
      <c r="P1449" s="59">
        <v>0</v>
      </c>
      <c r="Q1449">
        <v>0</v>
      </c>
      <c r="R1449">
        <v>0</v>
      </c>
    </row>
    <row r="1450" spans="1:19">
      <c r="A1450">
        <v>6582</v>
      </c>
      <c r="B1450" t="s">
        <v>1589</v>
      </c>
      <c r="C1450">
        <v>255</v>
      </c>
      <c r="D1450" t="s">
        <v>901</v>
      </c>
      <c r="E1450">
        <v>310</v>
      </c>
      <c r="F1450" t="s">
        <v>1588</v>
      </c>
      <c r="G1450" t="s">
        <v>1589</v>
      </c>
      <c r="H1450">
        <v>159</v>
      </c>
      <c r="I1450" t="s">
        <v>524</v>
      </c>
      <c r="J1450" t="s">
        <v>274</v>
      </c>
      <c r="K1450" s="59">
        <v>1200</v>
      </c>
      <c r="L1450" s="59">
        <v>1200</v>
      </c>
      <c r="M1450" s="59">
        <v>0</v>
      </c>
      <c r="N1450" s="59">
        <v>0</v>
      </c>
      <c r="O1450" s="59">
        <v>0</v>
      </c>
      <c r="P1450" s="59">
        <v>0</v>
      </c>
      <c r="Q1450">
        <v>0</v>
      </c>
      <c r="R1450">
        <v>0</v>
      </c>
    </row>
    <row r="1451" spans="1:19">
      <c r="A1451">
        <v>6583</v>
      </c>
      <c r="B1451" t="s">
        <v>1589</v>
      </c>
      <c r="C1451">
        <v>6015</v>
      </c>
      <c r="D1451" t="s">
        <v>900</v>
      </c>
      <c r="E1451">
        <v>310</v>
      </c>
      <c r="F1451" t="s">
        <v>1588</v>
      </c>
      <c r="G1451" t="s">
        <v>1589</v>
      </c>
      <c r="H1451">
        <v>159</v>
      </c>
      <c r="I1451" t="s">
        <v>524</v>
      </c>
      <c r="J1451" t="s">
        <v>274</v>
      </c>
      <c r="K1451" s="59">
        <v>200</v>
      </c>
      <c r="L1451" s="59">
        <v>200</v>
      </c>
      <c r="M1451" s="59">
        <v>0</v>
      </c>
      <c r="N1451" s="59">
        <v>0</v>
      </c>
      <c r="O1451" s="59">
        <v>0</v>
      </c>
      <c r="P1451" s="59">
        <v>0</v>
      </c>
      <c r="Q1451">
        <v>0</v>
      </c>
      <c r="R1451">
        <v>0</v>
      </c>
    </row>
    <row r="1452" spans="1:19">
      <c r="A1452">
        <v>6585</v>
      </c>
      <c r="B1452" t="s">
        <v>1672</v>
      </c>
      <c r="C1452">
        <v>289</v>
      </c>
      <c r="D1452" t="s">
        <v>884</v>
      </c>
      <c r="E1452">
        <v>320</v>
      </c>
      <c r="F1452" t="s">
        <v>1673</v>
      </c>
      <c r="G1452" t="s">
        <v>1672</v>
      </c>
      <c r="H1452">
        <v>159</v>
      </c>
      <c r="I1452" t="s">
        <v>524</v>
      </c>
      <c r="J1452" t="s">
        <v>274</v>
      </c>
      <c r="K1452" s="59">
        <v>700</v>
      </c>
      <c r="L1452" s="59">
        <v>700</v>
      </c>
      <c r="M1452" s="59">
        <v>0</v>
      </c>
      <c r="N1452" s="59">
        <v>0</v>
      </c>
      <c r="O1452" s="59">
        <v>0</v>
      </c>
      <c r="P1452" s="59">
        <v>0</v>
      </c>
      <c r="Q1452">
        <v>0</v>
      </c>
      <c r="R1452">
        <v>0</v>
      </c>
    </row>
    <row r="1453" spans="1:19">
      <c r="A1453">
        <v>6611</v>
      </c>
      <c r="B1453" t="s">
        <v>1659</v>
      </c>
      <c r="C1453">
        <v>163</v>
      </c>
      <c r="D1453" t="s">
        <v>851</v>
      </c>
      <c r="E1453">
        <v>412</v>
      </c>
      <c r="F1453" t="s">
        <v>1658</v>
      </c>
      <c r="G1453" t="s">
        <v>1659</v>
      </c>
      <c r="H1453">
        <v>159</v>
      </c>
      <c r="I1453" t="s">
        <v>524</v>
      </c>
      <c r="J1453" t="s">
        <v>274</v>
      </c>
      <c r="K1453" s="59">
        <v>0</v>
      </c>
      <c r="L1453" s="59">
        <v>0</v>
      </c>
      <c r="M1453" s="59">
        <v>0</v>
      </c>
      <c r="N1453" s="59">
        <v>0</v>
      </c>
      <c r="O1453" s="59">
        <v>0</v>
      </c>
      <c r="P1453" s="59">
        <v>0</v>
      </c>
      <c r="Q1453">
        <v>0</v>
      </c>
      <c r="R1453">
        <v>0</v>
      </c>
    </row>
    <row r="1454" spans="1:19">
      <c r="A1454">
        <v>6629</v>
      </c>
      <c r="B1454" t="s">
        <v>2298</v>
      </c>
      <c r="C1454">
        <v>15224</v>
      </c>
      <c r="D1454" t="s">
        <v>852</v>
      </c>
      <c r="E1454">
        <v>450</v>
      </c>
      <c r="F1454" t="s">
        <v>2299</v>
      </c>
      <c r="G1454" t="s">
        <v>2298</v>
      </c>
      <c r="H1454">
        <v>159</v>
      </c>
      <c r="I1454" t="s">
        <v>524</v>
      </c>
      <c r="J1454" t="s">
        <v>274</v>
      </c>
      <c r="K1454" s="59">
        <v>0</v>
      </c>
      <c r="L1454" s="59">
        <v>0</v>
      </c>
      <c r="M1454" s="59">
        <v>0</v>
      </c>
      <c r="N1454" s="59">
        <v>0</v>
      </c>
      <c r="O1454" s="59">
        <v>0</v>
      </c>
      <c r="P1454" s="59">
        <v>0</v>
      </c>
      <c r="Q1454">
        <v>0</v>
      </c>
      <c r="R1454">
        <v>0</v>
      </c>
    </row>
    <row r="1455" spans="1:19">
      <c r="A1455">
        <v>6655</v>
      </c>
      <c r="B1455" t="s">
        <v>2302</v>
      </c>
      <c r="C1455">
        <v>7008</v>
      </c>
      <c r="D1455" t="s">
        <v>792</v>
      </c>
      <c r="E1455">
        <v>346</v>
      </c>
      <c r="F1455" t="s">
        <v>1270</v>
      </c>
      <c r="G1455" t="s">
        <v>1271</v>
      </c>
      <c r="H1455">
        <v>159</v>
      </c>
      <c r="I1455" t="s">
        <v>524</v>
      </c>
      <c r="J1455" t="s">
        <v>274</v>
      </c>
      <c r="K1455" s="59">
        <v>0</v>
      </c>
      <c r="L1455" s="59">
        <v>0</v>
      </c>
      <c r="M1455" s="59">
        <v>0</v>
      </c>
      <c r="N1455" s="59">
        <v>0</v>
      </c>
      <c r="O1455" s="59">
        <v>0</v>
      </c>
      <c r="P1455" s="59">
        <v>0</v>
      </c>
      <c r="Q1455">
        <v>0</v>
      </c>
      <c r="R1455">
        <v>0</v>
      </c>
    </row>
    <row r="1456" spans="1:19">
      <c r="A1456">
        <v>6663</v>
      </c>
      <c r="B1456" t="s">
        <v>1589</v>
      </c>
      <c r="C1456">
        <v>206</v>
      </c>
      <c r="D1456" t="s">
        <v>904</v>
      </c>
      <c r="E1456">
        <v>310</v>
      </c>
      <c r="F1456" t="s">
        <v>1588</v>
      </c>
      <c r="G1456" t="s">
        <v>1589</v>
      </c>
      <c r="H1456">
        <v>159</v>
      </c>
      <c r="I1456" t="s">
        <v>524</v>
      </c>
      <c r="J1456" t="s">
        <v>274</v>
      </c>
      <c r="K1456" s="59">
        <v>5000</v>
      </c>
      <c r="L1456" s="59">
        <v>5000</v>
      </c>
      <c r="M1456" s="59">
        <v>0</v>
      </c>
      <c r="N1456" s="59">
        <v>0</v>
      </c>
      <c r="O1456" s="59">
        <v>0</v>
      </c>
      <c r="P1456" s="59">
        <v>0</v>
      </c>
      <c r="Q1456">
        <v>0</v>
      </c>
      <c r="R1456">
        <v>0</v>
      </c>
    </row>
    <row r="1457" spans="1:19">
      <c r="A1457">
        <v>6713</v>
      </c>
      <c r="B1457" t="s">
        <v>1358</v>
      </c>
      <c r="C1457">
        <v>15224</v>
      </c>
      <c r="D1457" t="s">
        <v>852</v>
      </c>
      <c r="E1457">
        <v>355</v>
      </c>
      <c r="F1457" t="s">
        <v>1357</v>
      </c>
      <c r="G1457" t="s">
        <v>1358</v>
      </c>
      <c r="H1457">
        <v>159</v>
      </c>
      <c r="I1457" t="s">
        <v>524</v>
      </c>
      <c r="J1457" t="s">
        <v>274</v>
      </c>
      <c r="K1457" s="59">
        <v>0</v>
      </c>
      <c r="L1457" s="59">
        <v>0</v>
      </c>
      <c r="M1457" s="59">
        <v>0</v>
      </c>
      <c r="N1457" s="59">
        <v>0</v>
      </c>
      <c r="O1457" s="59">
        <v>0</v>
      </c>
      <c r="P1457" s="59">
        <v>0</v>
      </c>
      <c r="Q1457">
        <v>0</v>
      </c>
      <c r="R1457">
        <v>0</v>
      </c>
    </row>
    <row r="1458" spans="1:19">
      <c r="A1458">
        <v>6720</v>
      </c>
      <c r="B1458" t="s">
        <v>1082</v>
      </c>
      <c r="C1458">
        <v>17617</v>
      </c>
      <c r="D1458" t="s">
        <v>955</v>
      </c>
      <c r="E1458">
        <v>317</v>
      </c>
      <c r="F1458" t="s">
        <v>1081</v>
      </c>
      <c r="G1458" t="s">
        <v>1082</v>
      </c>
      <c r="H1458">
        <v>159</v>
      </c>
      <c r="I1458" t="s">
        <v>524</v>
      </c>
      <c r="J1458" t="s">
        <v>274</v>
      </c>
      <c r="K1458" s="59">
        <v>0</v>
      </c>
      <c r="L1458" s="59">
        <v>0</v>
      </c>
      <c r="M1458" s="59">
        <v>0</v>
      </c>
      <c r="N1458" s="59">
        <v>0</v>
      </c>
      <c r="O1458" s="59">
        <v>0</v>
      </c>
      <c r="P1458" s="59">
        <v>0</v>
      </c>
      <c r="Q1458">
        <v>0</v>
      </c>
      <c r="R1458">
        <v>0</v>
      </c>
    </row>
    <row r="1459" spans="1:19">
      <c r="A1459">
        <v>6726</v>
      </c>
      <c r="B1459" t="s">
        <v>1072</v>
      </c>
      <c r="C1459">
        <v>6884</v>
      </c>
      <c r="D1459" t="s">
        <v>947</v>
      </c>
      <c r="E1459">
        <v>333</v>
      </c>
      <c r="F1459" t="s">
        <v>1073</v>
      </c>
      <c r="G1459" t="s">
        <v>1072</v>
      </c>
      <c r="H1459">
        <v>159</v>
      </c>
      <c r="I1459" t="s">
        <v>524</v>
      </c>
      <c r="J1459" t="s">
        <v>274</v>
      </c>
      <c r="K1459" s="59">
        <v>0</v>
      </c>
      <c r="L1459" s="59">
        <v>0</v>
      </c>
      <c r="M1459" s="59">
        <v>0</v>
      </c>
      <c r="N1459" s="59">
        <v>0</v>
      </c>
      <c r="O1459" s="59">
        <v>0</v>
      </c>
      <c r="P1459" s="59">
        <v>0</v>
      </c>
      <c r="Q1459">
        <v>0</v>
      </c>
      <c r="R1459">
        <v>0</v>
      </c>
    </row>
    <row r="1460" spans="1:19">
      <c r="A1460">
        <v>6729</v>
      </c>
      <c r="B1460" t="s">
        <v>2312</v>
      </c>
      <c r="C1460">
        <v>6884</v>
      </c>
      <c r="D1460" t="s">
        <v>947</v>
      </c>
      <c r="E1460">
        <v>331</v>
      </c>
      <c r="F1460" t="s">
        <v>1304</v>
      </c>
      <c r="G1460" t="s">
        <v>1305</v>
      </c>
      <c r="H1460">
        <v>159</v>
      </c>
      <c r="I1460" t="s">
        <v>524</v>
      </c>
      <c r="J1460" t="s">
        <v>274</v>
      </c>
      <c r="K1460" s="59">
        <v>0</v>
      </c>
      <c r="L1460" s="59">
        <v>0</v>
      </c>
      <c r="M1460" s="59">
        <v>0</v>
      </c>
      <c r="N1460" s="59">
        <v>0</v>
      </c>
      <c r="O1460" s="59">
        <v>0</v>
      </c>
      <c r="P1460" s="59">
        <v>0</v>
      </c>
      <c r="Q1460">
        <v>0</v>
      </c>
      <c r="R1460">
        <v>0</v>
      </c>
    </row>
    <row r="1461" spans="1:19">
      <c r="A1461">
        <v>7301</v>
      </c>
      <c r="B1461" t="s">
        <v>2363</v>
      </c>
      <c r="C1461">
        <v>204</v>
      </c>
      <c r="D1461" t="s">
        <v>926</v>
      </c>
      <c r="E1461">
        <v>324</v>
      </c>
      <c r="F1461" t="s">
        <v>2085</v>
      </c>
      <c r="G1461" t="s">
        <v>2084</v>
      </c>
      <c r="H1461">
        <v>159</v>
      </c>
      <c r="I1461" t="s">
        <v>524</v>
      </c>
      <c r="J1461" t="s">
        <v>274</v>
      </c>
      <c r="K1461" s="59">
        <v>40000</v>
      </c>
      <c r="L1461" s="59">
        <v>40000</v>
      </c>
      <c r="M1461" s="59">
        <v>40000</v>
      </c>
      <c r="N1461" s="59">
        <v>0</v>
      </c>
      <c r="O1461" s="59">
        <v>0</v>
      </c>
      <c r="P1461" s="59">
        <v>0</v>
      </c>
      <c r="Q1461">
        <v>0</v>
      </c>
      <c r="R1461">
        <v>0</v>
      </c>
      <c r="S1461" t="s">
        <v>2364</v>
      </c>
    </row>
    <row r="1462" spans="1:19">
      <c r="A1462">
        <v>7348</v>
      </c>
      <c r="B1462" t="s">
        <v>2372</v>
      </c>
      <c r="C1462">
        <v>17893</v>
      </c>
      <c r="D1462" t="s">
        <v>789</v>
      </c>
      <c r="E1462">
        <v>334</v>
      </c>
      <c r="F1462" t="s">
        <v>1402</v>
      </c>
      <c r="G1462" t="s">
        <v>1403</v>
      </c>
      <c r="H1462">
        <v>159</v>
      </c>
      <c r="I1462" t="s">
        <v>524</v>
      </c>
      <c r="J1462" t="s">
        <v>274</v>
      </c>
      <c r="K1462" s="59">
        <v>0</v>
      </c>
      <c r="L1462" s="59">
        <v>14000</v>
      </c>
      <c r="M1462" s="59">
        <v>0</v>
      </c>
      <c r="N1462" s="59">
        <v>0</v>
      </c>
      <c r="O1462" s="59">
        <v>0</v>
      </c>
      <c r="P1462" s="59">
        <v>0</v>
      </c>
      <c r="Q1462">
        <v>0</v>
      </c>
      <c r="R1462">
        <v>0</v>
      </c>
    </row>
    <row r="1463" spans="1:19">
      <c r="A1463">
        <v>7368</v>
      </c>
      <c r="B1463" t="s">
        <v>2377</v>
      </c>
      <c r="C1463">
        <v>332</v>
      </c>
      <c r="D1463" t="s">
        <v>220</v>
      </c>
      <c r="E1463">
        <v>333</v>
      </c>
      <c r="F1463" t="s">
        <v>1073</v>
      </c>
      <c r="G1463" t="s">
        <v>1072</v>
      </c>
      <c r="H1463">
        <v>159</v>
      </c>
      <c r="I1463" t="s">
        <v>524</v>
      </c>
      <c r="J1463" t="s">
        <v>274</v>
      </c>
      <c r="K1463" s="59">
        <v>0</v>
      </c>
      <c r="L1463" s="59">
        <v>12500</v>
      </c>
      <c r="M1463" s="59">
        <v>0</v>
      </c>
      <c r="N1463" s="59">
        <v>0</v>
      </c>
      <c r="O1463" s="59">
        <v>0</v>
      </c>
      <c r="P1463" s="59">
        <v>0</v>
      </c>
      <c r="Q1463">
        <v>0</v>
      </c>
      <c r="R1463">
        <v>0</v>
      </c>
    </row>
    <row r="1464" spans="1:19">
      <c r="A1464">
        <v>7370</v>
      </c>
      <c r="B1464" t="s">
        <v>2379</v>
      </c>
      <c r="C1464">
        <v>332</v>
      </c>
      <c r="D1464" t="s">
        <v>220</v>
      </c>
      <c r="E1464">
        <v>331</v>
      </c>
      <c r="F1464" t="s">
        <v>1304</v>
      </c>
      <c r="G1464" t="s">
        <v>1305</v>
      </c>
      <c r="H1464">
        <v>159</v>
      </c>
      <c r="I1464" t="s">
        <v>524</v>
      </c>
      <c r="J1464" t="s">
        <v>274</v>
      </c>
      <c r="K1464" s="59">
        <v>0</v>
      </c>
      <c r="L1464" s="59">
        <v>12000</v>
      </c>
      <c r="M1464" s="59">
        <v>0</v>
      </c>
      <c r="N1464" s="59">
        <v>0</v>
      </c>
      <c r="O1464" s="59">
        <v>0</v>
      </c>
      <c r="P1464" s="59">
        <v>0</v>
      </c>
      <c r="Q1464">
        <v>0</v>
      </c>
      <c r="R1464">
        <v>0</v>
      </c>
    </row>
    <row r="1465" spans="1:19">
      <c r="A1465">
        <v>7371</v>
      </c>
      <c r="B1465" t="s">
        <v>2380</v>
      </c>
      <c r="C1465">
        <v>332</v>
      </c>
      <c r="D1465" t="s">
        <v>220</v>
      </c>
      <c r="E1465">
        <v>332</v>
      </c>
      <c r="F1465" t="s">
        <v>1037</v>
      </c>
      <c r="G1465" t="s">
        <v>1038</v>
      </c>
      <c r="H1465">
        <v>159</v>
      </c>
      <c r="I1465" t="s">
        <v>524</v>
      </c>
      <c r="J1465" t="s">
        <v>274</v>
      </c>
      <c r="K1465" s="59">
        <v>0</v>
      </c>
      <c r="L1465" s="59">
        <v>15000</v>
      </c>
      <c r="M1465" s="59">
        <v>0</v>
      </c>
      <c r="N1465" s="59">
        <v>0</v>
      </c>
      <c r="O1465" s="59">
        <v>0</v>
      </c>
      <c r="P1465" s="59">
        <v>0</v>
      </c>
      <c r="Q1465">
        <v>0</v>
      </c>
      <c r="R1465">
        <v>0</v>
      </c>
    </row>
    <row r="1466" spans="1:19">
      <c r="A1466">
        <v>7712</v>
      </c>
      <c r="B1466" t="s">
        <v>1667</v>
      </c>
      <c r="C1466">
        <v>9186</v>
      </c>
      <c r="D1466" t="s">
        <v>601</v>
      </c>
      <c r="E1466">
        <v>332</v>
      </c>
      <c r="F1466" t="s">
        <v>1037</v>
      </c>
      <c r="G1466" t="s">
        <v>1038</v>
      </c>
      <c r="H1466">
        <v>159</v>
      </c>
      <c r="I1466" t="s">
        <v>524</v>
      </c>
      <c r="J1466" t="s">
        <v>274</v>
      </c>
      <c r="K1466" s="59">
        <v>2000</v>
      </c>
      <c r="L1466" s="59">
        <v>2000</v>
      </c>
      <c r="M1466" s="59">
        <v>0</v>
      </c>
      <c r="N1466" s="59">
        <v>0</v>
      </c>
      <c r="O1466" s="59">
        <v>0</v>
      </c>
      <c r="P1466" s="59">
        <v>0</v>
      </c>
      <c r="Q1466">
        <v>0</v>
      </c>
      <c r="R1466">
        <v>0</v>
      </c>
    </row>
    <row r="1467" spans="1:19">
      <c r="A1467">
        <v>7715</v>
      </c>
      <c r="B1467" t="s">
        <v>2392</v>
      </c>
      <c r="C1467">
        <v>9186</v>
      </c>
      <c r="D1467" t="s">
        <v>601</v>
      </c>
      <c r="E1467">
        <v>405</v>
      </c>
      <c r="F1467" t="s">
        <v>1078</v>
      </c>
      <c r="G1467" t="s">
        <v>1079</v>
      </c>
      <c r="H1467">
        <v>159</v>
      </c>
      <c r="I1467" t="s">
        <v>524</v>
      </c>
      <c r="J1467" t="s">
        <v>274</v>
      </c>
      <c r="K1467" s="59">
        <v>15000</v>
      </c>
      <c r="L1467" s="59">
        <v>15000</v>
      </c>
      <c r="M1467" s="59">
        <v>0</v>
      </c>
      <c r="N1467" s="59">
        <v>0</v>
      </c>
      <c r="O1467" s="59">
        <v>0</v>
      </c>
      <c r="P1467" s="59">
        <v>0</v>
      </c>
      <c r="Q1467">
        <v>0</v>
      </c>
      <c r="R1467">
        <v>0</v>
      </c>
    </row>
    <row r="1468" spans="1:19">
      <c r="A1468">
        <v>7716</v>
      </c>
      <c r="B1468" t="s">
        <v>1654</v>
      </c>
      <c r="C1468">
        <v>9186</v>
      </c>
      <c r="D1468" t="s">
        <v>601</v>
      </c>
      <c r="E1468">
        <v>409</v>
      </c>
      <c r="F1468" t="s">
        <v>1655</v>
      </c>
      <c r="G1468" t="s">
        <v>1654</v>
      </c>
      <c r="H1468">
        <v>159</v>
      </c>
      <c r="I1468" t="s">
        <v>524</v>
      </c>
      <c r="J1468" t="s">
        <v>274</v>
      </c>
      <c r="K1468" s="59">
        <v>2000</v>
      </c>
      <c r="L1468" s="59">
        <v>2000</v>
      </c>
      <c r="M1468" s="59">
        <v>0</v>
      </c>
      <c r="N1468" s="59">
        <v>0</v>
      </c>
      <c r="O1468" s="59">
        <v>0</v>
      </c>
      <c r="P1468" s="59">
        <v>0</v>
      </c>
      <c r="Q1468">
        <v>0</v>
      </c>
      <c r="R1468">
        <v>0</v>
      </c>
    </row>
    <row r="1469" spans="1:19">
      <c r="A1469">
        <v>7803</v>
      </c>
      <c r="B1469" t="s">
        <v>2404</v>
      </c>
      <c r="C1469">
        <v>7296</v>
      </c>
      <c r="D1469" t="s">
        <v>602</v>
      </c>
      <c r="E1469">
        <v>334</v>
      </c>
      <c r="F1469" t="s">
        <v>1402</v>
      </c>
      <c r="G1469" t="s">
        <v>1403</v>
      </c>
      <c r="H1469">
        <v>159</v>
      </c>
      <c r="I1469" t="s">
        <v>524</v>
      </c>
      <c r="J1469" t="s">
        <v>274</v>
      </c>
      <c r="K1469" s="59">
        <v>0</v>
      </c>
      <c r="L1469" s="59">
        <v>2000</v>
      </c>
      <c r="M1469" s="59">
        <v>0</v>
      </c>
      <c r="N1469" s="59">
        <v>0</v>
      </c>
      <c r="O1469" s="59">
        <v>0</v>
      </c>
      <c r="P1469" s="59">
        <v>0</v>
      </c>
      <c r="Q1469">
        <v>0</v>
      </c>
      <c r="R1469">
        <v>0</v>
      </c>
    </row>
    <row r="1470" spans="1:19">
      <c r="A1470">
        <v>7805</v>
      </c>
      <c r="B1470" t="s">
        <v>1300</v>
      </c>
      <c r="C1470">
        <v>2578</v>
      </c>
      <c r="D1470" t="s">
        <v>600</v>
      </c>
      <c r="E1470">
        <v>411</v>
      </c>
      <c r="F1470" t="s">
        <v>1299</v>
      </c>
      <c r="G1470" t="s">
        <v>1300</v>
      </c>
      <c r="H1470">
        <v>159</v>
      </c>
      <c r="I1470" t="s">
        <v>524</v>
      </c>
      <c r="J1470" t="s">
        <v>274</v>
      </c>
      <c r="K1470" s="59">
        <v>5000</v>
      </c>
      <c r="L1470" s="59">
        <v>5000</v>
      </c>
      <c r="M1470" s="59">
        <v>0</v>
      </c>
      <c r="N1470" s="59">
        <v>0</v>
      </c>
      <c r="O1470" s="59">
        <v>0</v>
      </c>
      <c r="P1470" s="59">
        <v>0</v>
      </c>
      <c r="Q1470">
        <v>0</v>
      </c>
      <c r="R1470">
        <v>0</v>
      </c>
    </row>
    <row r="1471" spans="1:19">
      <c r="A1471">
        <v>7823</v>
      </c>
      <c r="B1471" t="s">
        <v>1403</v>
      </c>
      <c r="C1471">
        <v>8638</v>
      </c>
      <c r="D1471" t="s">
        <v>550</v>
      </c>
      <c r="E1471">
        <v>334</v>
      </c>
      <c r="F1471" t="s">
        <v>1402</v>
      </c>
      <c r="G1471" t="s">
        <v>1403</v>
      </c>
      <c r="H1471">
        <v>159</v>
      </c>
      <c r="I1471" t="s">
        <v>524</v>
      </c>
      <c r="J1471" t="s">
        <v>274</v>
      </c>
      <c r="K1471" s="59">
        <v>2000</v>
      </c>
      <c r="L1471" s="59">
        <v>2000</v>
      </c>
      <c r="M1471" s="59">
        <v>0</v>
      </c>
      <c r="N1471" s="59">
        <v>0</v>
      </c>
      <c r="O1471" s="59">
        <v>0</v>
      </c>
      <c r="P1471" s="59">
        <v>0</v>
      </c>
      <c r="Q1471">
        <v>0</v>
      </c>
      <c r="R1471">
        <v>0</v>
      </c>
    </row>
    <row r="1472" spans="1:19">
      <c r="A1472">
        <v>7852</v>
      </c>
      <c r="B1472" t="s">
        <v>2408</v>
      </c>
      <c r="C1472">
        <v>208</v>
      </c>
      <c r="D1472" t="s">
        <v>927</v>
      </c>
      <c r="E1472">
        <v>420</v>
      </c>
      <c r="F1472" t="s">
        <v>1795</v>
      </c>
      <c r="G1472" t="s">
        <v>1796</v>
      </c>
      <c r="H1472">
        <v>159</v>
      </c>
      <c r="I1472" t="s">
        <v>524</v>
      </c>
      <c r="J1472" t="s">
        <v>274</v>
      </c>
      <c r="K1472" s="59">
        <v>1500</v>
      </c>
      <c r="L1472" s="59">
        <v>1500</v>
      </c>
      <c r="M1472" s="59">
        <v>0</v>
      </c>
      <c r="N1472" s="59">
        <v>0</v>
      </c>
      <c r="O1472" s="59">
        <v>0</v>
      </c>
      <c r="P1472" s="59">
        <v>0</v>
      </c>
      <c r="Q1472">
        <v>0</v>
      </c>
      <c r="R1472">
        <v>0</v>
      </c>
    </row>
    <row r="1473" spans="1:19">
      <c r="A1473">
        <v>7887</v>
      </c>
      <c r="B1473" t="s">
        <v>2424</v>
      </c>
      <c r="C1473">
        <v>18138</v>
      </c>
      <c r="D1473" t="s">
        <v>783</v>
      </c>
      <c r="E1473">
        <v>405</v>
      </c>
      <c r="F1473" t="s">
        <v>1078</v>
      </c>
      <c r="G1473" t="s">
        <v>1079</v>
      </c>
      <c r="H1473">
        <v>159</v>
      </c>
      <c r="I1473" t="s">
        <v>524</v>
      </c>
      <c r="J1473" t="s">
        <v>274</v>
      </c>
      <c r="K1473" s="59">
        <v>20000</v>
      </c>
      <c r="L1473" s="59">
        <v>20000</v>
      </c>
      <c r="M1473" s="59">
        <v>0</v>
      </c>
      <c r="N1473" s="59">
        <v>0</v>
      </c>
      <c r="O1473" s="59">
        <v>0</v>
      </c>
      <c r="P1473" s="59">
        <v>0</v>
      </c>
      <c r="Q1473">
        <v>0</v>
      </c>
      <c r="R1473">
        <v>0</v>
      </c>
    </row>
    <row r="1474" spans="1:19">
      <c r="A1474">
        <v>7889</v>
      </c>
      <c r="B1474" t="s">
        <v>1654</v>
      </c>
      <c r="C1474">
        <v>18138</v>
      </c>
      <c r="D1474" t="s">
        <v>783</v>
      </c>
      <c r="E1474">
        <v>409</v>
      </c>
      <c r="F1474" t="s">
        <v>1655</v>
      </c>
      <c r="G1474" t="s">
        <v>1654</v>
      </c>
      <c r="H1474">
        <v>159</v>
      </c>
      <c r="I1474" t="s">
        <v>524</v>
      </c>
      <c r="J1474" t="s">
        <v>274</v>
      </c>
      <c r="K1474" s="59">
        <v>5000</v>
      </c>
      <c r="L1474" s="59">
        <v>5000</v>
      </c>
      <c r="M1474" s="59">
        <v>0</v>
      </c>
      <c r="N1474" s="59">
        <v>0</v>
      </c>
      <c r="O1474" s="59">
        <v>0</v>
      </c>
      <c r="P1474" s="59">
        <v>0</v>
      </c>
      <c r="Q1474">
        <v>0</v>
      </c>
      <c r="R1474">
        <v>0</v>
      </c>
    </row>
    <row r="1475" spans="1:19">
      <c r="A1475">
        <v>7891</v>
      </c>
      <c r="B1475" t="s">
        <v>2426</v>
      </c>
      <c r="C1475">
        <v>18138</v>
      </c>
      <c r="D1475" t="s">
        <v>783</v>
      </c>
      <c r="E1475">
        <v>317</v>
      </c>
      <c r="F1475" t="s">
        <v>1081</v>
      </c>
      <c r="G1475" t="s">
        <v>1082</v>
      </c>
      <c r="H1475">
        <v>159</v>
      </c>
      <c r="I1475" t="s">
        <v>524</v>
      </c>
      <c r="J1475" t="s">
        <v>274</v>
      </c>
      <c r="K1475" s="59">
        <v>5000</v>
      </c>
      <c r="L1475" s="59">
        <v>5000</v>
      </c>
      <c r="M1475" s="59">
        <v>0</v>
      </c>
      <c r="N1475" s="59">
        <v>0</v>
      </c>
      <c r="O1475" s="59">
        <v>0</v>
      </c>
      <c r="P1475" s="59">
        <v>0</v>
      </c>
      <c r="Q1475">
        <v>0</v>
      </c>
      <c r="R1475">
        <v>0</v>
      </c>
    </row>
    <row r="1476" spans="1:19">
      <c r="A1476">
        <v>8010</v>
      </c>
      <c r="B1476" t="s">
        <v>2200</v>
      </c>
      <c r="C1476">
        <v>256</v>
      </c>
      <c r="D1476" t="s">
        <v>695</v>
      </c>
      <c r="E1476">
        <v>438</v>
      </c>
      <c r="F1476" t="s">
        <v>2201</v>
      </c>
      <c r="G1476" t="s">
        <v>2200</v>
      </c>
      <c r="H1476">
        <v>159</v>
      </c>
      <c r="I1476" t="s">
        <v>524</v>
      </c>
      <c r="J1476" t="s">
        <v>274</v>
      </c>
      <c r="K1476" s="59">
        <v>0</v>
      </c>
      <c r="L1476" s="59">
        <v>9000</v>
      </c>
      <c r="M1476" s="59">
        <v>0</v>
      </c>
      <c r="N1476" s="59">
        <v>0</v>
      </c>
      <c r="O1476" s="59">
        <v>0</v>
      </c>
      <c r="P1476" s="59">
        <v>0</v>
      </c>
      <c r="Q1476">
        <v>0</v>
      </c>
      <c r="R1476">
        <v>0</v>
      </c>
    </row>
    <row r="1477" spans="1:19">
      <c r="A1477">
        <v>8144</v>
      </c>
      <c r="B1477" t="s">
        <v>2435</v>
      </c>
      <c r="C1477">
        <v>201</v>
      </c>
      <c r="D1477" t="s">
        <v>906</v>
      </c>
      <c r="E1477">
        <v>467</v>
      </c>
      <c r="F1477" t="s">
        <v>2436</v>
      </c>
      <c r="G1477" t="s">
        <v>2437</v>
      </c>
      <c r="H1477">
        <v>159</v>
      </c>
      <c r="I1477" t="s">
        <v>524</v>
      </c>
      <c r="J1477" t="s">
        <v>274</v>
      </c>
      <c r="K1477" s="59">
        <v>800</v>
      </c>
      <c r="L1477" s="59">
        <v>800</v>
      </c>
      <c r="M1477" s="59">
        <v>0</v>
      </c>
      <c r="N1477" s="59">
        <v>0</v>
      </c>
      <c r="O1477" s="59">
        <v>0</v>
      </c>
      <c r="P1477" s="59">
        <v>0</v>
      </c>
      <c r="Q1477">
        <v>0</v>
      </c>
      <c r="R1477">
        <v>0</v>
      </c>
    </row>
    <row r="1478" spans="1:19">
      <c r="A1478">
        <v>8335</v>
      </c>
      <c r="B1478" t="s">
        <v>2453</v>
      </c>
      <c r="C1478">
        <v>60</v>
      </c>
      <c r="D1478" t="s">
        <v>850</v>
      </c>
      <c r="E1478">
        <v>407</v>
      </c>
      <c r="F1478" t="s">
        <v>1231</v>
      </c>
      <c r="G1478" t="s">
        <v>1232</v>
      </c>
      <c r="H1478">
        <v>159</v>
      </c>
      <c r="I1478" t="s">
        <v>524</v>
      </c>
      <c r="J1478" t="s">
        <v>274</v>
      </c>
      <c r="K1478" s="59">
        <v>1000</v>
      </c>
      <c r="L1478" s="59">
        <v>1000</v>
      </c>
      <c r="M1478" s="59">
        <v>0</v>
      </c>
      <c r="N1478" s="59">
        <v>0</v>
      </c>
      <c r="O1478" s="59">
        <v>0</v>
      </c>
      <c r="P1478" s="59">
        <v>0</v>
      </c>
      <c r="Q1478">
        <v>0</v>
      </c>
      <c r="R1478">
        <v>0</v>
      </c>
    </row>
    <row r="1479" spans="1:19">
      <c r="A1479">
        <v>8339</v>
      </c>
      <c r="B1479" t="s">
        <v>2454</v>
      </c>
      <c r="C1479">
        <v>60</v>
      </c>
      <c r="D1479" t="s">
        <v>850</v>
      </c>
      <c r="E1479">
        <v>315</v>
      </c>
      <c r="F1479" t="s">
        <v>1507</v>
      </c>
      <c r="G1479" t="s">
        <v>1508</v>
      </c>
      <c r="H1479">
        <v>159</v>
      </c>
      <c r="I1479" t="s">
        <v>524</v>
      </c>
      <c r="J1479" t="s">
        <v>274</v>
      </c>
      <c r="K1479" s="59">
        <v>1000</v>
      </c>
      <c r="L1479" s="59">
        <v>1000</v>
      </c>
      <c r="M1479" s="59">
        <v>0</v>
      </c>
      <c r="N1479" s="59">
        <v>0</v>
      </c>
      <c r="O1479" s="59">
        <v>0</v>
      </c>
      <c r="P1479" s="59">
        <v>0</v>
      </c>
      <c r="Q1479">
        <v>0</v>
      </c>
      <c r="R1479">
        <v>0</v>
      </c>
    </row>
    <row r="1480" spans="1:19">
      <c r="A1480">
        <v>8497</v>
      </c>
      <c r="B1480" t="s">
        <v>2473</v>
      </c>
      <c r="C1480">
        <v>192</v>
      </c>
      <c r="D1480" t="s">
        <v>903</v>
      </c>
      <c r="E1480">
        <v>467</v>
      </c>
      <c r="F1480" t="s">
        <v>2436</v>
      </c>
      <c r="G1480" t="s">
        <v>2437</v>
      </c>
      <c r="H1480">
        <v>159</v>
      </c>
      <c r="I1480" t="s">
        <v>524</v>
      </c>
      <c r="J1480" t="s">
        <v>274</v>
      </c>
      <c r="K1480" s="59">
        <v>500</v>
      </c>
      <c r="L1480" s="59">
        <v>500</v>
      </c>
      <c r="M1480" s="59">
        <v>0</v>
      </c>
      <c r="N1480" s="59">
        <v>246</v>
      </c>
      <c r="O1480" s="59">
        <v>0</v>
      </c>
      <c r="P1480" s="59">
        <v>0</v>
      </c>
      <c r="Q1480">
        <v>0</v>
      </c>
      <c r="R1480">
        <v>0</v>
      </c>
      <c r="S1480" t="s">
        <v>2474</v>
      </c>
    </row>
    <row r="1481" spans="1:19">
      <c r="A1481">
        <v>9047</v>
      </c>
      <c r="B1481" t="s">
        <v>2525</v>
      </c>
      <c r="C1481">
        <v>86</v>
      </c>
      <c r="D1481" t="s">
        <v>822</v>
      </c>
      <c r="E1481">
        <v>427</v>
      </c>
      <c r="F1481" t="s">
        <v>2522</v>
      </c>
      <c r="G1481" t="s">
        <v>2523</v>
      </c>
      <c r="H1481">
        <v>159</v>
      </c>
      <c r="I1481" t="s">
        <v>524</v>
      </c>
      <c r="J1481" t="s">
        <v>274</v>
      </c>
      <c r="K1481" s="59">
        <v>10500</v>
      </c>
      <c r="L1481" s="59">
        <v>10500</v>
      </c>
      <c r="M1481" s="59">
        <v>0</v>
      </c>
      <c r="N1481" s="59">
        <v>0</v>
      </c>
      <c r="O1481" s="59">
        <v>0</v>
      </c>
      <c r="P1481" s="59">
        <v>0</v>
      </c>
      <c r="Q1481">
        <v>0</v>
      </c>
      <c r="R1481">
        <v>0</v>
      </c>
      <c r="S1481" t="s">
        <v>2526</v>
      </c>
    </row>
    <row r="1482" spans="1:19">
      <c r="A1482">
        <v>9048</v>
      </c>
      <c r="B1482" t="s">
        <v>2527</v>
      </c>
      <c r="C1482">
        <v>86</v>
      </c>
      <c r="D1482" t="s">
        <v>822</v>
      </c>
      <c r="E1482">
        <v>427</v>
      </c>
      <c r="F1482" t="s">
        <v>2522</v>
      </c>
      <c r="G1482" t="s">
        <v>2523</v>
      </c>
      <c r="H1482">
        <v>159</v>
      </c>
      <c r="I1482" t="s">
        <v>524</v>
      </c>
      <c r="J1482" t="s">
        <v>274</v>
      </c>
      <c r="K1482" s="59">
        <v>8400</v>
      </c>
      <c r="L1482" s="59">
        <v>8400</v>
      </c>
      <c r="M1482" s="59">
        <v>8400</v>
      </c>
      <c r="N1482" s="59">
        <v>0</v>
      </c>
      <c r="O1482" s="59">
        <v>0</v>
      </c>
      <c r="P1482" s="59">
        <v>0</v>
      </c>
      <c r="Q1482">
        <v>0</v>
      </c>
      <c r="R1482">
        <v>0</v>
      </c>
      <c r="S1482" t="s">
        <v>2528</v>
      </c>
    </row>
    <row r="1483" spans="1:19">
      <c r="A1483">
        <v>9053</v>
      </c>
      <c r="B1483" t="s">
        <v>2529</v>
      </c>
      <c r="C1483">
        <v>86</v>
      </c>
      <c r="D1483" t="s">
        <v>822</v>
      </c>
      <c r="E1483">
        <v>427</v>
      </c>
      <c r="F1483" t="s">
        <v>2522</v>
      </c>
      <c r="G1483" t="s">
        <v>2523</v>
      </c>
      <c r="H1483">
        <v>159</v>
      </c>
      <c r="I1483" t="s">
        <v>524</v>
      </c>
      <c r="J1483" t="s">
        <v>274</v>
      </c>
      <c r="K1483" s="59">
        <v>8666.64</v>
      </c>
      <c r="L1483" s="59">
        <v>8666.64</v>
      </c>
      <c r="M1483" s="59">
        <v>8666.64</v>
      </c>
      <c r="N1483" s="59">
        <v>0</v>
      </c>
      <c r="O1483" s="59">
        <v>0</v>
      </c>
      <c r="P1483" s="59">
        <v>0</v>
      </c>
      <c r="Q1483">
        <v>0</v>
      </c>
      <c r="R1483">
        <v>0</v>
      </c>
      <c r="S1483" t="s">
        <v>2530</v>
      </c>
    </row>
    <row r="1484" spans="1:19">
      <c r="A1484">
        <v>9055</v>
      </c>
      <c r="B1484" t="s">
        <v>2531</v>
      </c>
      <c r="C1484">
        <v>86</v>
      </c>
      <c r="D1484" t="s">
        <v>822</v>
      </c>
      <c r="E1484">
        <v>427</v>
      </c>
      <c r="F1484" t="s">
        <v>2522</v>
      </c>
      <c r="G1484" t="s">
        <v>2523</v>
      </c>
      <c r="H1484">
        <v>159</v>
      </c>
      <c r="I1484" t="s">
        <v>524</v>
      </c>
      <c r="J1484" t="s">
        <v>274</v>
      </c>
      <c r="K1484" s="59">
        <v>1900</v>
      </c>
      <c r="L1484" s="59">
        <v>1900</v>
      </c>
      <c r="M1484" s="59">
        <v>0</v>
      </c>
      <c r="N1484" s="59">
        <v>0</v>
      </c>
      <c r="O1484" s="59">
        <v>0</v>
      </c>
      <c r="P1484" s="59">
        <v>0</v>
      </c>
      <c r="Q1484">
        <v>0</v>
      </c>
      <c r="R1484">
        <v>0</v>
      </c>
      <c r="S1484" t="s">
        <v>2532</v>
      </c>
    </row>
    <row r="1485" spans="1:19">
      <c r="A1485">
        <v>9138</v>
      </c>
      <c r="B1485" t="s">
        <v>2539</v>
      </c>
      <c r="C1485">
        <v>86</v>
      </c>
      <c r="D1485" t="s">
        <v>822</v>
      </c>
      <c r="E1485">
        <v>427</v>
      </c>
      <c r="F1485" t="s">
        <v>2522</v>
      </c>
      <c r="G1485" t="s">
        <v>2523</v>
      </c>
      <c r="H1485">
        <v>159</v>
      </c>
      <c r="I1485" t="s">
        <v>524</v>
      </c>
      <c r="J1485" t="s">
        <v>274</v>
      </c>
      <c r="K1485" s="59">
        <v>1733.36</v>
      </c>
      <c r="L1485" s="59">
        <v>1733.36</v>
      </c>
      <c r="M1485" s="59">
        <v>0</v>
      </c>
      <c r="N1485" s="59">
        <v>0</v>
      </c>
      <c r="O1485" s="59">
        <v>0</v>
      </c>
      <c r="P1485" s="59">
        <v>0</v>
      </c>
      <c r="Q1485">
        <v>0</v>
      </c>
      <c r="R1485">
        <v>0</v>
      </c>
      <c r="S1485" t="s">
        <v>2540</v>
      </c>
    </row>
    <row r="1486" spans="1:19">
      <c r="A1486">
        <v>9672</v>
      </c>
      <c r="B1486" t="s">
        <v>1511</v>
      </c>
      <c r="C1486">
        <v>160</v>
      </c>
      <c r="D1486" t="s">
        <v>842</v>
      </c>
      <c r="E1486">
        <v>356</v>
      </c>
      <c r="F1486" t="s">
        <v>1510</v>
      </c>
      <c r="G1486" t="s">
        <v>1511</v>
      </c>
      <c r="H1486">
        <v>159</v>
      </c>
      <c r="I1486" t="s">
        <v>524</v>
      </c>
      <c r="J1486" t="s">
        <v>274</v>
      </c>
      <c r="K1486" s="59">
        <v>0</v>
      </c>
      <c r="L1486" s="59">
        <v>0</v>
      </c>
      <c r="M1486" s="59">
        <v>17700</v>
      </c>
      <c r="N1486" s="59">
        <v>0</v>
      </c>
      <c r="O1486" s="59">
        <v>0</v>
      </c>
      <c r="P1486" s="59">
        <v>0</v>
      </c>
      <c r="Q1486">
        <v>0</v>
      </c>
      <c r="R1486">
        <v>17701</v>
      </c>
    </row>
    <row r="1487" spans="1:19">
      <c r="A1487">
        <v>9678</v>
      </c>
      <c r="B1487" t="s">
        <v>1750</v>
      </c>
      <c r="C1487">
        <v>17587</v>
      </c>
      <c r="D1487" t="s">
        <v>776</v>
      </c>
      <c r="E1487">
        <v>418</v>
      </c>
      <c r="F1487" t="s">
        <v>1749</v>
      </c>
      <c r="G1487" t="s">
        <v>1750</v>
      </c>
      <c r="H1487">
        <v>159</v>
      </c>
      <c r="I1487" t="s">
        <v>524</v>
      </c>
      <c r="J1487" t="s">
        <v>274</v>
      </c>
      <c r="K1487" s="59">
        <v>0</v>
      </c>
      <c r="L1487" s="59">
        <v>0</v>
      </c>
      <c r="M1487" s="59">
        <v>10000</v>
      </c>
      <c r="N1487" s="59">
        <v>0</v>
      </c>
      <c r="O1487" s="59">
        <v>0</v>
      </c>
      <c r="P1487" s="59">
        <v>0</v>
      </c>
      <c r="Q1487">
        <v>0</v>
      </c>
      <c r="R1487">
        <v>10000</v>
      </c>
    </row>
    <row r="1488" spans="1:19">
      <c r="A1488">
        <v>9712</v>
      </c>
      <c r="B1488" t="s">
        <v>1508</v>
      </c>
      <c r="C1488">
        <v>7206</v>
      </c>
      <c r="D1488" t="s">
        <v>905</v>
      </c>
      <c r="E1488">
        <v>315</v>
      </c>
      <c r="F1488" t="s">
        <v>1507</v>
      </c>
      <c r="G1488" t="s">
        <v>1508</v>
      </c>
      <c r="H1488">
        <v>159</v>
      </c>
      <c r="I1488" t="s">
        <v>524</v>
      </c>
      <c r="J1488" t="s">
        <v>274</v>
      </c>
      <c r="K1488" s="59">
        <v>0</v>
      </c>
      <c r="L1488" s="59">
        <v>0</v>
      </c>
      <c r="M1488" s="59">
        <v>0</v>
      </c>
      <c r="N1488" s="59">
        <v>0</v>
      </c>
      <c r="O1488" s="59">
        <v>0</v>
      </c>
      <c r="P1488" s="59">
        <v>0</v>
      </c>
      <c r="Q1488">
        <v>0</v>
      </c>
      <c r="R1488">
        <v>0</v>
      </c>
    </row>
    <row r="1489" spans="1:19">
      <c r="A1489">
        <v>9713</v>
      </c>
      <c r="B1489" t="s">
        <v>1508</v>
      </c>
      <c r="C1489">
        <v>7206</v>
      </c>
      <c r="D1489" t="s">
        <v>905</v>
      </c>
      <c r="E1489">
        <v>315</v>
      </c>
      <c r="F1489" t="s">
        <v>1507</v>
      </c>
      <c r="G1489" t="s">
        <v>1508</v>
      </c>
      <c r="H1489">
        <v>159</v>
      </c>
      <c r="I1489" t="s">
        <v>524</v>
      </c>
      <c r="J1489" t="s">
        <v>274</v>
      </c>
      <c r="K1489" s="59">
        <v>0</v>
      </c>
      <c r="L1489" s="59">
        <v>0</v>
      </c>
      <c r="M1489" s="59">
        <v>0</v>
      </c>
      <c r="N1489" s="59">
        <v>0</v>
      </c>
      <c r="O1489" s="59">
        <v>0</v>
      </c>
      <c r="P1489" s="59">
        <v>0</v>
      </c>
      <c r="Q1489">
        <v>0</v>
      </c>
      <c r="R1489">
        <v>0</v>
      </c>
      <c r="S1489" t="s">
        <v>2649</v>
      </c>
    </row>
    <row r="1490" spans="1:19">
      <c r="A1490">
        <v>9714</v>
      </c>
      <c r="B1490" t="s">
        <v>1508</v>
      </c>
      <c r="C1490">
        <v>7206</v>
      </c>
      <c r="D1490" t="s">
        <v>905</v>
      </c>
      <c r="E1490">
        <v>315</v>
      </c>
      <c r="F1490" t="s">
        <v>1507</v>
      </c>
      <c r="G1490" t="s">
        <v>1508</v>
      </c>
      <c r="H1490">
        <v>159</v>
      </c>
      <c r="I1490" t="s">
        <v>524</v>
      </c>
      <c r="J1490" t="s">
        <v>274</v>
      </c>
      <c r="K1490" s="59">
        <v>0</v>
      </c>
      <c r="L1490" s="59">
        <v>0</v>
      </c>
      <c r="M1490" s="59">
        <v>0</v>
      </c>
      <c r="N1490" s="59">
        <v>0</v>
      </c>
      <c r="O1490" s="59">
        <v>0</v>
      </c>
      <c r="P1490" s="59">
        <v>0</v>
      </c>
      <c r="Q1490">
        <v>0</v>
      </c>
      <c r="R1490">
        <v>0</v>
      </c>
    </row>
    <row r="1491" spans="1:19">
      <c r="A1491">
        <v>9715</v>
      </c>
      <c r="B1491" t="s">
        <v>1508</v>
      </c>
      <c r="C1491">
        <v>7206</v>
      </c>
      <c r="D1491" t="s">
        <v>905</v>
      </c>
      <c r="E1491">
        <v>315</v>
      </c>
      <c r="F1491" t="s">
        <v>1507</v>
      </c>
      <c r="G1491" t="s">
        <v>1508</v>
      </c>
      <c r="H1491">
        <v>159</v>
      </c>
      <c r="I1491" t="s">
        <v>524</v>
      </c>
      <c r="J1491" t="s">
        <v>274</v>
      </c>
      <c r="K1491" s="59">
        <v>0</v>
      </c>
      <c r="L1491" s="59">
        <v>0</v>
      </c>
      <c r="M1491" s="59">
        <v>0</v>
      </c>
      <c r="N1491" s="59">
        <v>0</v>
      </c>
      <c r="O1491" s="59">
        <v>0</v>
      </c>
      <c r="P1491" s="59">
        <v>0</v>
      </c>
      <c r="Q1491">
        <v>0</v>
      </c>
      <c r="R1491">
        <v>0</v>
      </c>
    </row>
    <row r="1492" spans="1:19">
      <c r="A1492">
        <v>9716</v>
      </c>
      <c r="B1492" t="s">
        <v>1508</v>
      </c>
      <c r="C1492">
        <v>7206</v>
      </c>
      <c r="D1492" t="s">
        <v>905</v>
      </c>
      <c r="E1492">
        <v>315</v>
      </c>
      <c r="F1492" t="s">
        <v>1507</v>
      </c>
      <c r="G1492" t="s">
        <v>1508</v>
      </c>
      <c r="H1492">
        <v>159</v>
      </c>
      <c r="I1492" t="s">
        <v>524</v>
      </c>
      <c r="J1492" t="s">
        <v>274</v>
      </c>
      <c r="K1492" s="59">
        <v>0</v>
      </c>
      <c r="L1492" s="59">
        <v>0</v>
      </c>
      <c r="M1492" s="59">
        <v>0</v>
      </c>
      <c r="N1492" s="59">
        <v>0</v>
      </c>
      <c r="O1492" s="59">
        <v>0</v>
      </c>
      <c r="P1492" s="59">
        <v>0</v>
      </c>
      <c r="Q1492">
        <v>800</v>
      </c>
      <c r="R1492">
        <v>0</v>
      </c>
    </row>
    <row r="1493" spans="1:19">
      <c r="A1493">
        <v>2162</v>
      </c>
      <c r="B1493" t="s">
        <v>1212</v>
      </c>
      <c r="C1493">
        <v>161</v>
      </c>
      <c r="D1493" t="s">
        <v>967</v>
      </c>
      <c r="E1493">
        <v>108</v>
      </c>
      <c r="F1493" t="s">
        <v>1213</v>
      </c>
      <c r="G1493" t="s">
        <v>1212</v>
      </c>
      <c r="H1493">
        <v>221</v>
      </c>
      <c r="I1493" t="s">
        <v>323</v>
      </c>
      <c r="J1493" t="s">
        <v>324</v>
      </c>
      <c r="K1493" s="59">
        <v>80000</v>
      </c>
      <c r="L1493" s="59">
        <v>80000</v>
      </c>
      <c r="M1493" s="59">
        <v>0</v>
      </c>
      <c r="N1493" s="59">
        <v>0</v>
      </c>
      <c r="O1493" s="59">
        <v>0</v>
      </c>
      <c r="P1493" s="59">
        <v>0</v>
      </c>
      <c r="Q1493">
        <v>0</v>
      </c>
      <c r="R1493">
        <v>0</v>
      </c>
    </row>
    <row r="1494" spans="1:19">
      <c r="A1494">
        <v>2229</v>
      </c>
      <c r="B1494" t="s">
        <v>1283</v>
      </c>
      <c r="C1494">
        <v>9600</v>
      </c>
      <c r="D1494" t="s">
        <v>703</v>
      </c>
      <c r="E1494">
        <v>108</v>
      </c>
      <c r="F1494" t="s">
        <v>1213</v>
      </c>
      <c r="G1494" t="s">
        <v>1212</v>
      </c>
      <c r="H1494">
        <v>221</v>
      </c>
      <c r="I1494" t="s">
        <v>323</v>
      </c>
      <c r="J1494" t="s">
        <v>324</v>
      </c>
      <c r="K1494" s="59">
        <v>40320</v>
      </c>
      <c r="L1494" s="59">
        <v>40320</v>
      </c>
      <c r="M1494" s="59">
        <v>0</v>
      </c>
      <c r="N1494" s="59">
        <v>0</v>
      </c>
      <c r="O1494" s="59">
        <v>0</v>
      </c>
      <c r="P1494" s="59">
        <v>0</v>
      </c>
      <c r="Q1494">
        <v>0</v>
      </c>
      <c r="R1494">
        <v>0</v>
      </c>
    </row>
    <row r="1495" spans="1:19">
      <c r="A1495">
        <v>2259</v>
      </c>
      <c r="B1495" t="s">
        <v>1316</v>
      </c>
      <c r="C1495">
        <v>11132</v>
      </c>
      <c r="D1495" t="s">
        <v>233</v>
      </c>
      <c r="E1495">
        <v>108</v>
      </c>
      <c r="F1495" t="s">
        <v>1213</v>
      </c>
      <c r="G1495" t="s">
        <v>1212</v>
      </c>
      <c r="H1495">
        <v>221</v>
      </c>
      <c r="I1495" t="s">
        <v>323</v>
      </c>
      <c r="J1495" t="s">
        <v>324</v>
      </c>
      <c r="K1495" s="59">
        <v>12200</v>
      </c>
      <c r="L1495" s="59">
        <v>12200</v>
      </c>
      <c r="M1495" s="59">
        <v>0</v>
      </c>
      <c r="N1495" s="59">
        <v>0</v>
      </c>
      <c r="O1495" s="59">
        <v>0</v>
      </c>
      <c r="P1495" s="59">
        <v>0</v>
      </c>
      <c r="Q1495">
        <v>0</v>
      </c>
      <c r="R1495">
        <v>0</v>
      </c>
      <c r="S1495" t="s">
        <v>1317</v>
      </c>
    </row>
    <row r="1496" spans="1:19">
      <c r="A1496">
        <v>2262</v>
      </c>
      <c r="B1496" t="s">
        <v>1319</v>
      </c>
      <c r="C1496">
        <v>11132</v>
      </c>
      <c r="D1496" t="s">
        <v>233</v>
      </c>
      <c r="E1496">
        <v>108</v>
      </c>
      <c r="F1496" t="s">
        <v>1213</v>
      </c>
      <c r="G1496" t="s">
        <v>1212</v>
      </c>
      <c r="H1496">
        <v>221</v>
      </c>
      <c r="I1496" t="s">
        <v>323</v>
      </c>
      <c r="J1496" t="s">
        <v>324</v>
      </c>
      <c r="K1496" s="59">
        <v>22650</v>
      </c>
      <c r="L1496" s="59">
        <v>22650</v>
      </c>
      <c r="M1496" s="59">
        <v>0</v>
      </c>
      <c r="N1496" s="59">
        <v>0</v>
      </c>
      <c r="O1496" s="59">
        <v>0</v>
      </c>
      <c r="P1496" s="59">
        <v>0</v>
      </c>
      <c r="Q1496">
        <v>0</v>
      </c>
      <c r="R1496">
        <v>0</v>
      </c>
      <c r="S1496" t="s">
        <v>1320</v>
      </c>
    </row>
    <row r="1497" spans="1:19">
      <c r="A1497">
        <v>2265</v>
      </c>
      <c r="B1497" t="s">
        <v>1322</v>
      </c>
      <c r="C1497">
        <v>11132</v>
      </c>
      <c r="D1497" t="s">
        <v>233</v>
      </c>
      <c r="E1497">
        <v>108</v>
      </c>
      <c r="F1497" t="s">
        <v>1213</v>
      </c>
      <c r="G1497" t="s">
        <v>1212</v>
      </c>
      <c r="H1497">
        <v>221</v>
      </c>
      <c r="I1497" t="s">
        <v>323</v>
      </c>
      <c r="J1497" t="s">
        <v>324</v>
      </c>
      <c r="K1497" s="59">
        <v>8354.5</v>
      </c>
      <c r="L1497" s="59">
        <v>8354.5</v>
      </c>
      <c r="M1497" s="59">
        <v>0</v>
      </c>
      <c r="N1497" s="59">
        <v>0</v>
      </c>
      <c r="O1497" s="59">
        <v>0</v>
      </c>
      <c r="P1497" s="59">
        <v>0</v>
      </c>
      <c r="Q1497">
        <v>0</v>
      </c>
      <c r="R1497">
        <v>0</v>
      </c>
      <c r="S1497" t="s">
        <v>1323</v>
      </c>
    </row>
    <row r="1498" spans="1:19">
      <c r="A1498">
        <v>2267</v>
      </c>
      <c r="B1498" t="s">
        <v>1325</v>
      </c>
      <c r="C1498">
        <v>11132</v>
      </c>
      <c r="D1498" t="s">
        <v>233</v>
      </c>
      <c r="E1498">
        <v>108</v>
      </c>
      <c r="F1498" t="s">
        <v>1213</v>
      </c>
      <c r="G1498" t="s">
        <v>1212</v>
      </c>
      <c r="H1498">
        <v>221</v>
      </c>
      <c r="I1498" t="s">
        <v>323</v>
      </c>
      <c r="J1498" t="s">
        <v>324</v>
      </c>
      <c r="K1498" s="59">
        <v>20020</v>
      </c>
      <c r="L1498" s="59">
        <v>20020</v>
      </c>
      <c r="M1498" s="59">
        <v>0</v>
      </c>
      <c r="N1498" s="59">
        <v>0</v>
      </c>
      <c r="O1498" s="59">
        <v>0</v>
      </c>
      <c r="P1498" s="59">
        <v>0</v>
      </c>
      <c r="Q1498">
        <v>0</v>
      </c>
      <c r="R1498">
        <v>0</v>
      </c>
      <c r="S1498" t="s">
        <v>1326</v>
      </c>
    </row>
    <row r="1499" spans="1:19">
      <c r="A1499">
        <v>2269</v>
      </c>
      <c r="B1499" t="s">
        <v>1328</v>
      </c>
      <c r="C1499">
        <v>11132</v>
      </c>
      <c r="D1499" t="s">
        <v>233</v>
      </c>
      <c r="E1499">
        <v>108</v>
      </c>
      <c r="F1499" t="s">
        <v>1213</v>
      </c>
      <c r="G1499" t="s">
        <v>1212</v>
      </c>
      <c r="H1499">
        <v>221</v>
      </c>
      <c r="I1499" t="s">
        <v>323</v>
      </c>
      <c r="J1499" t="s">
        <v>324</v>
      </c>
      <c r="K1499" s="59">
        <v>68200</v>
      </c>
      <c r="L1499" s="59">
        <v>68200</v>
      </c>
      <c r="M1499" s="59">
        <v>0</v>
      </c>
      <c r="N1499" s="59">
        <v>0</v>
      </c>
      <c r="O1499" s="59">
        <v>0</v>
      </c>
      <c r="P1499" s="59">
        <v>0</v>
      </c>
      <c r="Q1499">
        <v>0</v>
      </c>
      <c r="R1499">
        <v>0</v>
      </c>
      <c r="S1499" t="s">
        <v>1056</v>
      </c>
    </row>
    <row r="1500" spans="1:19">
      <c r="A1500">
        <v>2271</v>
      </c>
      <c r="B1500" t="s">
        <v>1330</v>
      </c>
      <c r="C1500">
        <v>11132</v>
      </c>
      <c r="D1500" t="s">
        <v>233</v>
      </c>
      <c r="E1500">
        <v>108</v>
      </c>
      <c r="F1500" t="s">
        <v>1213</v>
      </c>
      <c r="G1500" t="s">
        <v>1212</v>
      </c>
      <c r="H1500">
        <v>221</v>
      </c>
      <c r="I1500" t="s">
        <v>323</v>
      </c>
      <c r="J1500" t="s">
        <v>324</v>
      </c>
      <c r="K1500" s="59">
        <v>29561</v>
      </c>
      <c r="L1500" s="59">
        <v>29561</v>
      </c>
      <c r="M1500" s="59">
        <v>0</v>
      </c>
      <c r="N1500" s="59">
        <v>0</v>
      </c>
      <c r="O1500" s="59">
        <v>0</v>
      </c>
      <c r="P1500" s="59">
        <v>0</v>
      </c>
      <c r="Q1500">
        <v>0</v>
      </c>
      <c r="R1500">
        <v>0</v>
      </c>
      <c r="S1500" t="s">
        <v>1331</v>
      </c>
    </row>
    <row r="1501" spans="1:19">
      <c r="A1501">
        <v>2273</v>
      </c>
      <c r="B1501" t="s">
        <v>1333</v>
      </c>
      <c r="C1501">
        <v>11132</v>
      </c>
      <c r="D1501" t="s">
        <v>233</v>
      </c>
      <c r="E1501">
        <v>108</v>
      </c>
      <c r="F1501" t="s">
        <v>1213</v>
      </c>
      <c r="G1501" t="s">
        <v>1212</v>
      </c>
      <c r="H1501">
        <v>221</v>
      </c>
      <c r="I1501" t="s">
        <v>323</v>
      </c>
      <c r="J1501" t="s">
        <v>324</v>
      </c>
      <c r="K1501" s="59">
        <v>122880</v>
      </c>
      <c r="L1501" s="59">
        <v>122880</v>
      </c>
      <c r="M1501" s="59">
        <v>0</v>
      </c>
      <c r="N1501" s="59">
        <v>0</v>
      </c>
      <c r="O1501" s="59">
        <v>0</v>
      </c>
      <c r="P1501" s="59">
        <v>0</v>
      </c>
      <c r="Q1501">
        <v>0</v>
      </c>
      <c r="R1501">
        <v>0</v>
      </c>
      <c r="S1501" t="s">
        <v>1334</v>
      </c>
    </row>
    <row r="1502" spans="1:19">
      <c r="A1502">
        <v>2283</v>
      </c>
      <c r="B1502" t="s">
        <v>1337</v>
      </c>
      <c r="C1502">
        <v>11132</v>
      </c>
      <c r="D1502" t="s">
        <v>233</v>
      </c>
      <c r="E1502">
        <v>108</v>
      </c>
      <c r="F1502" t="s">
        <v>1213</v>
      </c>
      <c r="G1502" t="s">
        <v>1212</v>
      </c>
      <c r="H1502">
        <v>221</v>
      </c>
      <c r="I1502" t="s">
        <v>323</v>
      </c>
      <c r="J1502" t="s">
        <v>324</v>
      </c>
      <c r="K1502" s="59">
        <v>140157.98000000001</v>
      </c>
      <c r="L1502" s="59">
        <v>140157.98000000001</v>
      </c>
      <c r="M1502" s="59">
        <v>0</v>
      </c>
      <c r="N1502" s="59">
        <v>0</v>
      </c>
      <c r="O1502" s="59">
        <v>0</v>
      </c>
      <c r="P1502" s="59">
        <v>0</v>
      </c>
      <c r="Q1502">
        <v>0</v>
      </c>
      <c r="R1502">
        <v>0</v>
      </c>
      <c r="S1502" t="s">
        <v>1338</v>
      </c>
    </row>
    <row r="1503" spans="1:19">
      <c r="A1503">
        <v>2334</v>
      </c>
      <c r="B1503" t="s">
        <v>1347</v>
      </c>
      <c r="C1503">
        <v>8761</v>
      </c>
      <c r="D1503" t="s">
        <v>399</v>
      </c>
      <c r="E1503">
        <v>108</v>
      </c>
      <c r="F1503" t="s">
        <v>1213</v>
      </c>
      <c r="G1503" t="s">
        <v>1212</v>
      </c>
      <c r="H1503">
        <v>221</v>
      </c>
      <c r="I1503" t="s">
        <v>323</v>
      </c>
      <c r="J1503" t="s">
        <v>324</v>
      </c>
      <c r="K1503" s="59">
        <v>15004.36</v>
      </c>
      <c r="L1503" s="59">
        <v>15004.36</v>
      </c>
      <c r="M1503" s="59">
        <v>0</v>
      </c>
      <c r="N1503" s="59">
        <v>0</v>
      </c>
      <c r="O1503" s="59">
        <v>0</v>
      </c>
      <c r="P1503" s="59">
        <v>0</v>
      </c>
      <c r="Q1503">
        <v>0</v>
      </c>
      <c r="R1503">
        <v>0</v>
      </c>
      <c r="S1503" t="s">
        <v>1348</v>
      </c>
    </row>
    <row r="1504" spans="1:19">
      <c r="A1504">
        <v>2342</v>
      </c>
      <c r="B1504" t="s">
        <v>1349</v>
      </c>
      <c r="C1504">
        <v>8761</v>
      </c>
      <c r="D1504" t="s">
        <v>399</v>
      </c>
      <c r="E1504">
        <v>108</v>
      </c>
      <c r="F1504" t="s">
        <v>1213</v>
      </c>
      <c r="G1504" t="s">
        <v>1212</v>
      </c>
      <c r="H1504">
        <v>221</v>
      </c>
      <c r="I1504" t="s">
        <v>323</v>
      </c>
      <c r="J1504" t="s">
        <v>324</v>
      </c>
      <c r="K1504" s="59">
        <v>13871.93</v>
      </c>
      <c r="L1504" s="59">
        <v>13871.93</v>
      </c>
      <c r="M1504" s="59">
        <v>0</v>
      </c>
      <c r="N1504" s="59">
        <v>0</v>
      </c>
      <c r="O1504" s="59">
        <v>0</v>
      </c>
      <c r="P1504" s="59">
        <v>0</v>
      </c>
      <c r="Q1504">
        <v>0</v>
      </c>
      <c r="R1504">
        <v>0</v>
      </c>
      <c r="S1504" t="s">
        <v>1350</v>
      </c>
    </row>
    <row r="1505" spans="1:19">
      <c r="A1505">
        <v>2354</v>
      </c>
      <c r="B1505" t="s">
        <v>1351</v>
      </c>
      <c r="C1505">
        <v>10478</v>
      </c>
      <c r="D1505" t="s">
        <v>700</v>
      </c>
      <c r="E1505">
        <v>108</v>
      </c>
      <c r="F1505" t="s">
        <v>1213</v>
      </c>
      <c r="G1505" t="s">
        <v>1212</v>
      </c>
      <c r="H1505">
        <v>221</v>
      </c>
      <c r="I1505" t="s">
        <v>323</v>
      </c>
      <c r="J1505" t="s">
        <v>324</v>
      </c>
      <c r="K1505" s="59">
        <v>55400</v>
      </c>
      <c r="L1505" s="59">
        <v>55400</v>
      </c>
      <c r="M1505" s="59">
        <v>0</v>
      </c>
      <c r="N1505" s="59">
        <v>0</v>
      </c>
      <c r="O1505" s="59">
        <v>0</v>
      </c>
      <c r="P1505" s="59">
        <v>0</v>
      </c>
      <c r="Q1505">
        <v>0</v>
      </c>
      <c r="R1505">
        <v>0</v>
      </c>
      <c r="S1505" t="s">
        <v>1352</v>
      </c>
    </row>
    <row r="1506" spans="1:19">
      <c r="A1506">
        <v>2357</v>
      </c>
      <c r="B1506" t="s">
        <v>1355</v>
      </c>
      <c r="C1506">
        <v>8761</v>
      </c>
      <c r="D1506" t="s">
        <v>399</v>
      </c>
      <c r="E1506">
        <v>108</v>
      </c>
      <c r="F1506" t="s">
        <v>1213</v>
      </c>
      <c r="G1506" t="s">
        <v>1212</v>
      </c>
      <c r="H1506">
        <v>221</v>
      </c>
      <c r="I1506" t="s">
        <v>323</v>
      </c>
      <c r="J1506" t="s">
        <v>324</v>
      </c>
      <c r="K1506" s="59">
        <v>24135.29</v>
      </c>
      <c r="L1506" s="59">
        <v>24135.29</v>
      </c>
      <c r="M1506" s="59">
        <v>0</v>
      </c>
      <c r="N1506" s="59">
        <v>0</v>
      </c>
      <c r="O1506" s="59">
        <v>0</v>
      </c>
      <c r="P1506" s="59">
        <v>0</v>
      </c>
      <c r="Q1506">
        <v>0</v>
      </c>
      <c r="R1506">
        <v>0</v>
      </c>
      <c r="S1506" t="s">
        <v>1098</v>
      </c>
    </row>
    <row r="1507" spans="1:19">
      <c r="A1507">
        <v>2374</v>
      </c>
      <c r="B1507" t="s">
        <v>1360</v>
      </c>
      <c r="C1507">
        <v>8761</v>
      </c>
      <c r="D1507" t="s">
        <v>399</v>
      </c>
      <c r="E1507">
        <v>108</v>
      </c>
      <c r="F1507" t="s">
        <v>1213</v>
      </c>
      <c r="G1507" t="s">
        <v>1212</v>
      </c>
      <c r="H1507">
        <v>221</v>
      </c>
      <c r="I1507" t="s">
        <v>323</v>
      </c>
      <c r="J1507" t="s">
        <v>324</v>
      </c>
      <c r="K1507" s="59">
        <v>35448.269999999997</v>
      </c>
      <c r="L1507" s="59">
        <v>35448.269999999997</v>
      </c>
      <c r="M1507" s="59">
        <v>10890</v>
      </c>
      <c r="N1507" s="59">
        <v>0</v>
      </c>
      <c r="O1507" s="59">
        <v>0</v>
      </c>
      <c r="P1507" s="59">
        <v>0</v>
      </c>
      <c r="Q1507">
        <v>0</v>
      </c>
      <c r="R1507">
        <v>0</v>
      </c>
      <c r="S1507" t="s">
        <v>1361</v>
      </c>
    </row>
    <row r="1508" spans="1:19">
      <c r="A1508">
        <v>2378</v>
      </c>
      <c r="B1508" t="s">
        <v>1363</v>
      </c>
      <c r="C1508">
        <v>8761</v>
      </c>
      <c r="D1508" t="s">
        <v>399</v>
      </c>
      <c r="E1508">
        <v>108</v>
      </c>
      <c r="F1508" t="s">
        <v>1213</v>
      </c>
      <c r="G1508" t="s">
        <v>1212</v>
      </c>
      <c r="H1508">
        <v>221</v>
      </c>
      <c r="I1508" t="s">
        <v>323</v>
      </c>
      <c r="J1508" t="s">
        <v>324</v>
      </c>
      <c r="K1508" s="59">
        <v>17845.25</v>
      </c>
      <c r="L1508" s="59">
        <v>17845.25</v>
      </c>
      <c r="M1508" s="59">
        <v>2656</v>
      </c>
      <c r="N1508" s="59">
        <v>0</v>
      </c>
      <c r="O1508" s="59">
        <v>0</v>
      </c>
      <c r="P1508" s="59">
        <v>0</v>
      </c>
      <c r="Q1508">
        <v>0</v>
      </c>
      <c r="R1508">
        <v>0</v>
      </c>
      <c r="S1508" t="s">
        <v>1108</v>
      </c>
    </row>
    <row r="1509" spans="1:19">
      <c r="A1509">
        <v>2397</v>
      </c>
      <c r="B1509" t="s">
        <v>1212</v>
      </c>
      <c r="C1509">
        <v>10192</v>
      </c>
      <c r="D1509" t="s">
        <v>702</v>
      </c>
      <c r="E1509">
        <v>108</v>
      </c>
      <c r="F1509" t="s">
        <v>1213</v>
      </c>
      <c r="G1509" t="s">
        <v>1212</v>
      </c>
      <c r="H1509">
        <v>221</v>
      </c>
      <c r="I1509" t="s">
        <v>323</v>
      </c>
      <c r="J1509" t="s">
        <v>324</v>
      </c>
      <c r="K1509" s="59">
        <v>61503.96</v>
      </c>
      <c r="L1509" s="59">
        <v>61503.96</v>
      </c>
      <c r="M1509" s="59">
        <v>0</v>
      </c>
      <c r="N1509" s="59">
        <v>0</v>
      </c>
      <c r="O1509" s="59">
        <v>0</v>
      </c>
      <c r="P1509" s="59">
        <v>0</v>
      </c>
      <c r="Q1509">
        <v>0</v>
      </c>
      <c r="R1509">
        <v>0</v>
      </c>
    </row>
    <row r="1510" spans="1:19">
      <c r="A1510">
        <v>2420</v>
      </c>
      <c r="B1510" t="s">
        <v>1383</v>
      </c>
      <c r="C1510">
        <v>8761</v>
      </c>
      <c r="D1510" t="s">
        <v>399</v>
      </c>
      <c r="E1510">
        <v>108</v>
      </c>
      <c r="F1510" t="s">
        <v>1213</v>
      </c>
      <c r="G1510" t="s">
        <v>1212</v>
      </c>
      <c r="H1510">
        <v>221</v>
      </c>
      <c r="I1510" t="s">
        <v>323</v>
      </c>
      <c r="J1510" t="s">
        <v>324</v>
      </c>
      <c r="K1510" s="59">
        <v>57205.83</v>
      </c>
      <c r="L1510" s="59">
        <v>57205.83</v>
      </c>
      <c r="M1510" s="59">
        <v>0</v>
      </c>
      <c r="N1510" s="59">
        <v>0</v>
      </c>
      <c r="O1510" s="59">
        <v>0</v>
      </c>
      <c r="P1510" s="59">
        <v>0</v>
      </c>
      <c r="Q1510">
        <v>0</v>
      </c>
      <c r="R1510">
        <v>0</v>
      </c>
      <c r="S1510" t="s">
        <v>1384</v>
      </c>
    </row>
    <row r="1511" spans="1:19">
      <c r="A1511">
        <v>2433</v>
      </c>
      <c r="B1511" t="s">
        <v>1390</v>
      </c>
      <c r="C1511">
        <v>8761</v>
      </c>
      <c r="D1511" t="s">
        <v>399</v>
      </c>
      <c r="E1511">
        <v>108</v>
      </c>
      <c r="F1511" t="s">
        <v>1213</v>
      </c>
      <c r="G1511" t="s">
        <v>1212</v>
      </c>
      <c r="H1511">
        <v>221</v>
      </c>
      <c r="I1511" t="s">
        <v>323</v>
      </c>
      <c r="J1511" t="s">
        <v>324</v>
      </c>
      <c r="K1511" s="59">
        <v>177233</v>
      </c>
      <c r="L1511" s="59">
        <v>177233</v>
      </c>
      <c r="M1511" s="59">
        <v>0</v>
      </c>
      <c r="N1511" s="59">
        <v>0</v>
      </c>
      <c r="O1511" s="59">
        <v>4400</v>
      </c>
      <c r="P1511" s="59">
        <v>0</v>
      </c>
      <c r="Q1511">
        <v>0</v>
      </c>
      <c r="R1511">
        <v>0</v>
      </c>
      <c r="S1511" t="s">
        <v>1391</v>
      </c>
    </row>
    <row r="1512" spans="1:19">
      <c r="A1512">
        <v>2446</v>
      </c>
      <c r="B1512" t="s">
        <v>1405</v>
      </c>
      <c r="C1512">
        <v>8761</v>
      </c>
      <c r="D1512" t="s">
        <v>399</v>
      </c>
      <c r="E1512">
        <v>108</v>
      </c>
      <c r="F1512" t="s">
        <v>1213</v>
      </c>
      <c r="G1512" t="s">
        <v>1212</v>
      </c>
      <c r="H1512">
        <v>221</v>
      </c>
      <c r="I1512" t="s">
        <v>323</v>
      </c>
      <c r="J1512" t="s">
        <v>324</v>
      </c>
      <c r="K1512" s="59">
        <v>30000</v>
      </c>
      <c r="L1512" s="59">
        <v>30000</v>
      </c>
      <c r="M1512" s="59">
        <v>0</v>
      </c>
      <c r="N1512" s="59">
        <v>0</v>
      </c>
      <c r="O1512" s="59">
        <v>0</v>
      </c>
      <c r="P1512" s="59">
        <v>0</v>
      </c>
      <c r="Q1512">
        <v>0</v>
      </c>
      <c r="R1512">
        <v>0</v>
      </c>
      <c r="S1512" t="s">
        <v>1406</v>
      </c>
    </row>
    <row r="1513" spans="1:19">
      <c r="A1513">
        <v>2454</v>
      </c>
      <c r="B1513" t="s">
        <v>1413</v>
      </c>
      <c r="C1513">
        <v>8761</v>
      </c>
      <c r="D1513" t="s">
        <v>399</v>
      </c>
      <c r="E1513">
        <v>108</v>
      </c>
      <c r="F1513" t="s">
        <v>1213</v>
      </c>
      <c r="G1513" t="s">
        <v>1212</v>
      </c>
      <c r="H1513">
        <v>221</v>
      </c>
      <c r="I1513" t="s">
        <v>323</v>
      </c>
      <c r="J1513" t="s">
        <v>324</v>
      </c>
      <c r="K1513" s="59">
        <v>40117.1</v>
      </c>
      <c r="L1513" s="59">
        <v>40117.1</v>
      </c>
      <c r="M1513" s="59">
        <v>0</v>
      </c>
      <c r="N1513" s="59">
        <v>0</v>
      </c>
      <c r="O1513" s="59">
        <v>0</v>
      </c>
      <c r="P1513" s="59">
        <v>0</v>
      </c>
      <c r="Q1513">
        <v>0</v>
      </c>
      <c r="R1513">
        <v>0</v>
      </c>
      <c r="S1513" t="s">
        <v>1414</v>
      </c>
    </row>
    <row r="1514" spans="1:19">
      <c r="A1514">
        <v>2464</v>
      </c>
      <c r="B1514" t="s">
        <v>1426</v>
      </c>
      <c r="C1514">
        <v>8761</v>
      </c>
      <c r="D1514" t="s">
        <v>399</v>
      </c>
      <c r="E1514">
        <v>108</v>
      </c>
      <c r="F1514" t="s">
        <v>1213</v>
      </c>
      <c r="G1514" t="s">
        <v>1212</v>
      </c>
      <c r="H1514">
        <v>221</v>
      </c>
      <c r="I1514" t="s">
        <v>323</v>
      </c>
      <c r="J1514" t="s">
        <v>324</v>
      </c>
      <c r="K1514" s="59">
        <v>41600.35</v>
      </c>
      <c r="L1514" s="59">
        <v>41600.35</v>
      </c>
      <c r="M1514" s="59">
        <v>0</v>
      </c>
      <c r="N1514" s="59">
        <v>0</v>
      </c>
      <c r="O1514" s="59">
        <v>0</v>
      </c>
      <c r="P1514" s="59">
        <v>0</v>
      </c>
      <c r="Q1514">
        <v>0</v>
      </c>
      <c r="R1514">
        <v>0</v>
      </c>
      <c r="S1514" t="s">
        <v>1427</v>
      </c>
    </row>
    <row r="1515" spans="1:19">
      <c r="A1515">
        <v>2470</v>
      </c>
      <c r="B1515" t="s">
        <v>1435</v>
      </c>
      <c r="C1515">
        <v>8761</v>
      </c>
      <c r="D1515" t="s">
        <v>399</v>
      </c>
      <c r="E1515">
        <v>108</v>
      </c>
      <c r="F1515" t="s">
        <v>1213</v>
      </c>
      <c r="G1515" t="s">
        <v>1212</v>
      </c>
      <c r="H1515">
        <v>221</v>
      </c>
      <c r="I1515" t="s">
        <v>323</v>
      </c>
      <c r="J1515" t="s">
        <v>324</v>
      </c>
      <c r="K1515" s="59">
        <v>23213.9</v>
      </c>
      <c r="L1515" s="59">
        <v>23213.9</v>
      </c>
      <c r="M1515" s="59">
        <v>0</v>
      </c>
      <c r="N1515" s="59">
        <v>0</v>
      </c>
      <c r="O1515" s="59">
        <v>0</v>
      </c>
      <c r="P1515" s="59">
        <v>0</v>
      </c>
      <c r="Q1515">
        <v>0</v>
      </c>
      <c r="R1515">
        <v>0</v>
      </c>
      <c r="S1515" t="s">
        <v>1436</v>
      </c>
    </row>
    <row r="1516" spans="1:19">
      <c r="A1516">
        <v>2484</v>
      </c>
      <c r="B1516" t="s">
        <v>1450</v>
      </c>
      <c r="C1516">
        <v>8761</v>
      </c>
      <c r="D1516" t="s">
        <v>399</v>
      </c>
      <c r="E1516">
        <v>108</v>
      </c>
      <c r="F1516" t="s">
        <v>1213</v>
      </c>
      <c r="G1516" t="s">
        <v>1212</v>
      </c>
      <c r="H1516">
        <v>221</v>
      </c>
      <c r="I1516" t="s">
        <v>323</v>
      </c>
      <c r="J1516" t="s">
        <v>324</v>
      </c>
      <c r="K1516" s="59">
        <v>62399.18</v>
      </c>
      <c r="L1516" s="59">
        <v>62399.18</v>
      </c>
      <c r="M1516" s="59">
        <v>0</v>
      </c>
      <c r="N1516" s="59">
        <v>0</v>
      </c>
      <c r="O1516" s="59">
        <v>0</v>
      </c>
      <c r="P1516" s="59">
        <v>0</v>
      </c>
      <c r="Q1516">
        <v>0</v>
      </c>
      <c r="R1516">
        <v>0</v>
      </c>
      <c r="S1516" t="s">
        <v>1451</v>
      </c>
    </row>
    <row r="1517" spans="1:19">
      <c r="A1517">
        <v>2486</v>
      </c>
      <c r="B1517" t="s">
        <v>1453</v>
      </c>
      <c r="C1517">
        <v>8761</v>
      </c>
      <c r="D1517" t="s">
        <v>399</v>
      </c>
      <c r="E1517">
        <v>108</v>
      </c>
      <c r="F1517" t="s">
        <v>1213</v>
      </c>
      <c r="G1517" t="s">
        <v>1212</v>
      </c>
      <c r="H1517">
        <v>221</v>
      </c>
      <c r="I1517" t="s">
        <v>323</v>
      </c>
      <c r="J1517" t="s">
        <v>324</v>
      </c>
      <c r="K1517" s="59">
        <v>11093.19</v>
      </c>
      <c r="L1517" s="59">
        <v>11093.19</v>
      </c>
      <c r="M1517" s="59">
        <v>0</v>
      </c>
      <c r="N1517" s="59">
        <v>0</v>
      </c>
      <c r="O1517" s="59">
        <v>0</v>
      </c>
      <c r="P1517" s="59">
        <v>0</v>
      </c>
      <c r="Q1517">
        <v>0</v>
      </c>
      <c r="R1517">
        <v>0</v>
      </c>
      <c r="S1517" t="s">
        <v>1454</v>
      </c>
    </row>
    <row r="1518" spans="1:19">
      <c r="A1518">
        <v>2489</v>
      </c>
      <c r="B1518" t="s">
        <v>1458</v>
      </c>
      <c r="C1518">
        <v>8761</v>
      </c>
      <c r="D1518" t="s">
        <v>399</v>
      </c>
      <c r="E1518">
        <v>108</v>
      </c>
      <c r="F1518" t="s">
        <v>1213</v>
      </c>
      <c r="G1518" t="s">
        <v>1212</v>
      </c>
      <c r="H1518">
        <v>221</v>
      </c>
      <c r="I1518" t="s">
        <v>323</v>
      </c>
      <c r="J1518" t="s">
        <v>324</v>
      </c>
      <c r="K1518" s="59">
        <v>15064.88</v>
      </c>
      <c r="L1518" s="59">
        <v>15064.88</v>
      </c>
      <c r="M1518" s="59">
        <v>0</v>
      </c>
      <c r="N1518" s="59">
        <v>0</v>
      </c>
      <c r="O1518" s="59">
        <v>0</v>
      </c>
      <c r="P1518" s="59">
        <v>0</v>
      </c>
      <c r="Q1518">
        <v>0</v>
      </c>
      <c r="R1518">
        <v>0</v>
      </c>
      <c r="S1518" t="s">
        <v>1459</v>
      </c>
    </row>
    <row r="1519" spans="1:19">
      <c r="A1519">
        <v>2494</v>
      </c>
      <c r="B1519" t="s">
        <v>1467</v>
      </c>
      <c r="C1519">
        <v>8761</v>
      </c>
      <c r="D1519" t="s">
        <v>399</v>
      </c>
      <c r="E1519">
        <v>108</v>
      </c>
      <c r="F1519" t="s">
        <v>1213</v>
      </c>
      <c r="G1519" t="s">
        <v>1212</v>
      </c>
      <c r="H1519">
        <v>221</v>
      </c>
      <c r="I1519" t="s">
        <v>323</v>
      </c>
      <c r="J1519" t="s">
        <v>324</v>
      </c>
      <c r="K1519" s="59">
        <v>15142.51</v>
      </c>
      <c r="L1519" s="59">
        <v>15142.51</v>
      </c>
      <c r="M1519" s="59">
        <v>3466</v>
      </c>
      <c r="N1519" s="59">
        <v>0</v>
      </c>
      <c r="O1519" s="59">
        <v>0</v>
      </c>
      <c r="P1519" s="59">
        <v>0</v>
      </c>
      <c r="Q1519">
        <v>0</v>
      </c>
      <c r="R1519">
        <v>0</v>
      </c>
      <c r="S1519" t="s">
        <v>1468</v>
      </c>
    </row>
    <row r="1520" spans="1:19">
      <c r="A1520">
        <v>2497</v>
      </c>
      <c r="B1520" t="s">
        <v>1469</v>
      </c>
      <c r="C1520">
        <v>8761</v>
      </c>
      <c r="D1520" t="s">
        <v>399</v>
      </c>
      <c r="E1520">
        <v>108</v>
      </c>
      <c r="F1520" t="s">
        <v>1213</v>
      </c>
      <c r="G1520" t="s">
        <v>1212</v>
      </c>
      <c r="H1520">
        <v>221</v>
      </c>
      <c r="I1520" t="s">
        <v>323</v>
      </c>
      <c r="J1520" t="s">
        <v>324</v>
      </c>
      <c r="K1520" s="59">
        <v>10605.35</v>
      </c>
      <c r="L1520" s="59">
        <v>10605.35</v>
      </c>
      <c r="M1520" s="59">
        <v>4023</v>
      </c>
      <c r="N1520" s="59">
        <v>0</v>
      </c>
      <c r="O1520" s="59">
        <v>0</v>
      </c>
      <c r="P1520" s="59">
        <v>0</v>
      </c>
      <c r="Q1520">
        <v>0</v>
      </c>
      <c r="R1520">
        <v>0</v>
      </c>
      <c r="S1520" t="s">
        <v>1470</v>
      </c>
    </row>
    <row r="1521" spans="1:19">
      <c r="A1521">
        <v>2500</v>
      </c>
      <c r="B1521" t="s">
        <v>1473</v>
      </c>
      <c r="C1521">
        <v>8761</v>
      </c>
      <c r="D1521" t="s">
        <v>399</v>
      </c>
      <c r="E1521">
        <v>108</v>
      </c>
      <c r="F1521" t="s">
        <v>1213</v>
      </c>
      <c r="G1521" t="s">
        <v>1212</v>
      </c>
      <c r="H1521">
        <v>221</v>
      </c>
      <c r="I1521" t="s">
        <v>323</v>
      </c>
      <c r="J1521" t="s">
        <v>324</v>
      </c>
      <c r="K1521" s="59">
        <v>12492.42</v>
      </c>
      <c r="L1521" s="59">
        <v>12492.42</v>
      </c>
      <c r="M1521" s="59">
        <v>7530</v>
      </c>
      <c r="N1521" s="59">
        <v>0</v>
      </c>
      <c r="O1521" s="59">
        <v>0</v>
      </c>
      <c r="P1521" s="59">
        <v>0</v>
      </c>
      <c r="Q1521">
        <v>0</v>
      </c>
      <c r="R1521">
        <v>0</v>
      </c>
      <c r="S1521" t="s">
        <v>1474</v>
      </c>
    </row>
    <row r="1522" spans="1:19">
      <c r="A1522">
        <v>2512</v>
      </c>
      <c r="B1522" t="s">
        <v>1478</v>
      </c>
      <c r="C1522">
        <v>8761</v>
      </c>
      <c r="D1522" t="s">
        <v>399</v>
      </c>
      <c r="E1522">
        <v>108</v>
      </c>
      <c r="F1522" t="s">
        <v>1213</v>
      </c>
      <c r="G1522" t="s">
        <v>1212</v>
      </c>
      <c r="H1522">
        <v>221</v>
      </c>
      <c r="I1522" t="s">
        <v>323</v>
      </c>
      <c r="J1522" t="s">
        <v>324</v>
      </c>
      <c r="K1522" s="59">
        <v>43248.79</v>
      </c>
      <c r="L1522" s="59">
        <v>43248.79</v>
      </c>
      <c r="M1522" s="59">
        <v>0</v>
      </c>
      <c r="N1522" s="59">
        <v>0</v>
      </c>
      <c r="O1522" s="59">
        <v>0</v>
      </c>
      <c r="P1522" s="59">
        <v>0</v>
      </c>
      <c r="Q1522">
        <v>0</v>
      </c>
      <c r="R1522">
        <v>0</v>
      </c>
      <c r="S1522" t="s">
        <v>1479</v>
      </c>
    </row>
    <row r="1523" spans="1:19">
      <c r="A1523">
        <v>2517</v>
      </c>
      <c r="B1523" t="s">
        <v>1481</v>
      </c>
      <c r="C1523">
        <v>8761</v>
      </c>
      <c r="D1523" t="s">
        <v>399</v>
      </c>
      <c r="E1523">
        <v>108</v>
      </c>
      <c r="F1523" t="s">
        <v>1213</v>
      </c>
      <c r="G1523" t="s">
        <v>1212</v>
      </c>
      <c r="H1523">
        <v>221</v>
      </c>
      <c r="I1523" t="s">
        <v>323</v>
      </c>
      <c r="J1523" t="s">
        <v>324</v>
      </c>
      <c r="K1523" s="59">
        <v>33923.75</v>
      </c>
      <c r="L1523" s="59">
        <v>33923.75</v>
      </c>
      <c r="M1523" s="59">
        <v>0</v>
      </c>
      <c r="N1523" s="59">
        <v>0</v>
      </c>
      <c r="O1523" s="59">
        <v>0</v>
      </c>
      <c r="P1523" s="59">
        <v>0</v>
      </c>
      <c r="Q1523">
        <v>0</v>
      </c>
      <c r="R1523">
        <v>0</v>
      </c>
      <c r="S1523" t="s">
        <v>1482</v>
      </c>
    </row>
    <row r="1524" spans="1:19">
      <c r="A1524">
        <v>2521</v>
      </c>
      <c r="B1524" t="s">
        <v>1484</v>
      </c>
      <c r="C1524">
        <v>8761</v>
      </c>
      <c r="D1524" t="s">
        <v>399</v>
      </c>
      <c r="E1524">
        <v>108</v>
      </c>
      <c r="F1524" t="s">
        <v>1213</v>
      </c>
      <c r="G1524" t="s">
        <v>1212</v>
      </c>
      <c r="H1524">
        <v>221</v>
      </c>
      <c r="I1524" t="s">
        <v>323</v>
      </c>
      <c r="J1524" t="s">
        <v>324</v>
      </c>
      <c r="K1524" s="59">
        <v>34835.57</v>
      </c>
      <c r="L1524" s="59">
        <v>34835.57</v>
      </c>
      <c r="M1524" s="59">
        <v>0</v>
      </c>
      <c r="N1524" s="59">
        <v>0</v>
      </c>
      <c r="O1524" s="59">
        <v>0</v>
      </c>
      <c r="P1524" s="59">
        <v>0</v>
      </c>
      <c r="Q1524">
        <v>0</v>
      </c>
      <c r="R1524">
        <v>0</v>
      </c>
      <c r="S1524" t="s">
        <v>1485</v>
      </c>
    </row>
    <row r="1525" spans="1:19">
      <c r="A1525">
        <v>2523</v>
      </c>
      <c r="B1525" t="s">
        <v>1487</v>
      </c>
      <c r="C1525">
        <v>8761</v>
      </c>
      <c r="D1525" t="s">
        <v>399</v>
      </c>
      <c r="E1525">
        <v>108</v>
      </c>
      <c r="F1525" t="s">
        <v>1213</v>
      </c>
      <c r="G1525" t="s">
        <v>1212</v>
      </c>
      <c r="H1525">
        <v>221</v>
      </c>
      <c r="I1525" t="s">
        <v>323</v>
      </c>
      <c r="J1525" t="s">
        <v>324</v>
      </c>
      <c r="K1525" s="59">
        <v>11093.19</v>
      </c>
      <c r="L1525" s="59">
        <v>11093.19</v>
      </c>
      <c r="M1525" s="59">
        <v>0</v>
      </c>
      <c r="N1525" s="59">
        <v>0</v>
      </c>
      <c r="O1525" s="59">
        <v>0</v>
      </c>
      <c r="P1525" s="59">
        <v>0</v>
      </c>
      <c r="Q1525">
        <v>0</v>
      </c>
      <c r="R1525">
        <v>0</v>
      </c>
      <c r="S1525" t="s">
        <v>1488</v>
      </c>
    </row>
    <row r="1526" spans="1:19">
      <c r="A1526">
        <v>2526</v>
      </c>
      <c r="B1526" t="s">
        <v>1492</v>
      </c>
      <c r="C1526">
        <v>8761</v>
      </c>
      <c r="D1526" t="s">
        <v>399</v>
      </c>
      <c r="E1526">
        <v>108</v>
      </c>
      <c r="F1526" t="s">
        <v>1213</v>
      </c>
      <c r="G1526" t="s">
        <v>1212</v>
      </c>
      <c r="H1526">
        <v>221</v>
      </c>
      <c r="I1526" t="s">
        <v>323</v>
      </c>
      <c r="J1526" t="s">
        <v>324</v>
      </c>
      <c r="K1526" s="59">
        <v>19258.939999999999</v>
      </c>
      <c r="L1526" s="59">
        <v>19258.939999999999</v>
      </c>
      <c r="M1526" s="59">
        <v>0</v>
      </c>
      <c r="N1526" s="59">
        <v>0</v>
      </c>
      <c r="O1526" s="59">
        <v>0</v>
      </c>
      <c r="P1526" s="59">
        <v>0</v>
      </c>
      <c r="Q1526">
        <v>0</v>
      </c>
      <c r="R1526">
        <v>0</v>
      </c>
      <c r="S1526" t="s">
        <v>1493</v>
      </c>
    </row>
    <row r="1527" spans="1:19">
      <c r="A1527">
        <v>2698</v>
      </c>
      <c r="B1527" t="s">
        <v>1629</v>
      </c>
      <c r="C1527">
        <v>11131</v>
      </c>
      <c r="D1527" t="s">
        <v>234</v>
      </c>
      <c r="E1527">
        <v>108</v>
      </c>
      <c r="F1527" t="s">
        <v>1213</v>
      </c>
      <c r="G1527" t="s">
        <v>1212</v>
      </c>
      <c r="H1527">
        <v>221</v>
      </c>
      <c r="I1527" t="s">
        <v>323</v>
      </c>
      <c r="J1527" t="s">
        <v>324</v>
      </c>
      <c r="K1527" s="59">
        <v>44293.2</v>
      </c>
      <c r="L1527" s="59">
        <v>44293.2</v>
      </c>
      <c r="M1527" s="59">
        <v>0</v>
      </c>
      <c r="N1527" s="59">
        <v>0</v>
      </c>
      <c r="O1527" s="59">
        <v>0</v>
      </c>
      <c r="P1527" s="59">
        <v>0</v>
      </c>
      <c r="Q1527">
        <v>0</v>
      </c>
      <c r="R1527">
        <v>0</v>
      </c>
      <c r="S1527" t="s">
        <v>1346</v>
      </c>
    </row>
    <row r="1528" spans="1:19">
      <c r="A1528">
        <v>2702</v>
      </c>
      <c r="B1528" t="s">
        <v>1631</v>
      </c>
      <c r="C1528">
        <v>11131</v>
      </c>
      <c r="D1528" t="s">
        <v>234</v>
      </c>
      <c r="E1528">
        <v>108</v>
      </c>
      <c r="F1528" t="s">
        <v>1213</v>
      </c>
      <c r="G1528" t="s">
        <v>1212</v>
      </c>
      <c r="H1528">
        <v>221</v>
      </c>
      <c r="I1528" t="s">
        <v>323</v>
      </c>
      <c r="J1528" t="s">
        <v>324</v>
      </c>
      <c r="K1528" s="59">
        <v>693000</v>
      </c>
      <c r="L1528" s="59">
        <v>693000</v>
      </c>
      <c r="M1528" s="59">
        <v>0</v>
      </c>
      <c r="N1528" s="59">
        <v>0</v>
      </c>
      <c r="O1528" s="59">
        <v>0</v>
      </c>
      <c r="P1528" s="59">
        <v>0</v>
      </c>
      <c r="Q1528">
        <v>0</v>
      </c>
      <c r="R1528">
        <v>0</v>
      </c>
      <c r="S1528" t="s">
        <v>1338</v>
      </c>
    </row>
    <row r="1529" spans="1:19">
      <c r="A1529">
        <v>2704</v>
      </c>
      <c r="B1529" t="s">
        <v>1633</v>
      </c>
      <c r="C1529">
        <v>11131</v>
      </c>
      <c r="D1529" t="s">
        <v>234</v>
      </c>
      <c r="E1529">
        <v>108</v>
      </c>
      <c r="F1529" t="s">
        <v>1213</v>
      </c>
      <c r="G1529" t="s">
        <v>1212</v>
      </c>
      <c r="H1529">
        <v>221</v>
      </c>
      <c r="I1529" t="s">
        <v>323</v>
      </c>
      <c r="J1529" t="s">
        <v>324</v>
      </c>
      <c r="K1529" s="59">
        <v>45154.3</v>
      </c>
      <c r="L1529" s="59">
        <v>45154.3</v>
      </c>
      <c r="M1529" s="59">
        <v>0</v>
      </c>
      <c r="N1529" s="59">
        <v>0</v>
      </c>
      <c r="O1529" s="59">
        <v>0</v>
      </c>
      <c r="P1529" s="59">
        <v>0</v>
      </c>
      <c r="Q1529">
        <v>0</v>
      </c>
      <c r="R1529">
        <v>0</v>
      </c>
      <c r="S1529" t="s">
        <v>1129</v>
      </c>
    </row>
    <row r="1530" spans="1:19">
      <c r="A1530">
        <v>2706</v>
      </c>
      <c r="B1530" t="s">
        <v>1635</v>
      </c>
      <c r="C1530">
        <v>11131</v>
      </c>
      <c r="D1530" t="s">
        <v>234</v>
      </c>
      <c r="E1530">
        <v>108</v>
      </c>
      <c r="F1530" t="s">
        <v>1213</v>
      </c>
      <c r="G1530" t="s">
        <v>1212</v>
      </c>
      <c r="H1530">
        <v>221</v>
      </c>
      <c r="I1530" t="s">
        <v>323</v>
      </c>
      <c r="J1530" t="s">
        <v>324</v>
      </c>
      <c r="K1530" s="59">
        <v>1671</v>
      </c>
      <c r="L1530" s="59">
        <v>1671</v>
      </c>
      <c r="M1530" s="59">
        <v>0</v>
      </c>
      <c r="N1530" s="59">
        <v>0</v>
      </c>
      <c r="O1530" s="59">
        <v>0</v>
      </c>
      <c r="P1530" s="59">
        <v>0</v>
      </c>
      <c r="Q1530">
        <v>0</v>
      </c>
      <c r="R1530">
        <v>0</v>
      </c>
      <c r="S1530" t="s">
        <v>1636</v>
      </c>
    </row>
    <row r="1531" spans="1:19">
      <c r="A1531">
        <v>2708</v>
      </c>
      <c r="B1531" t="s">
        <v>1638</v>
      </c>
      <c r="C1531">
        <v>11131</v>
      </c>
      <c r="D1531" t="s">
        <v>234</v>
      </c>
      <c r="E1531">
        <v>108</v>
      </c>
      <c r="F1531" t="s">
        <v>1213</v>
      </c>
      <c r="G1531" t="s">
        <v>1212</v>
      </c>
      <c r="H1531">
        <v>221</v>
      </c>
      <c r="I1531" t="s">
        <v>323</v>
      </c>
      <c r="J1531" t="s">
        <v>324</v>
      </c>
      <c r="K1531" s="59">
        <v>68724</v>
      </c>
      <c r="L1531" s="59">
        <v>68724</v>
      </c>
      <c r="M1531" s="59">
        <v>0</v>
      </c>
      <c r="N1531" s="59">
        <v>0</v>
      </c>
      <c r="O1531" s="59">
        <v>0</v>
      </c>
      <c r="P1531" s="59">
        <v>0</v>
      </c>
      <c r="Q1531">
        <v>0</v>
      </c>
      <c r="R1531">
        <v>0</v>
      </c>
      <c r="S1531" t="s">
        <v>1323</v>
      </c>
    </row>
    <row r="1532" spans="1:19">
      <c r="A1532">
        <v>2710</v>
      </c>
      <c r="B1532" t="s">
        <v>1640</v>
      </c>
      <c r="C1532">
        <v>11131</v>
      </c>
      <c r="D1532" t="s">
        <v>234</v>
      </c>
      <c r="E1532">
        <v>108</v>
      </c>
      <c r="F1532" t="s">
        <v>1213</v>
      </c>
      <c r="G1532" t="s">
        <v>1212</v>
      </c>
      <c r="H1532">
        <v>221</v>
      </c>
      <c r="I1532" t="s">
        <v>323</v>
      </c>
      <c r="J1532" t="s">
        <v>324</v>
      </c>
      <c r="K1532" s="59">
        <v>0</v>
      </c>
      <c r="L1532" s="59">
        <v>0</v>
      </c>
      <c r="M1532" s="59">
        <v>0</v>
      </c>
      <c r="N1532" s="59">
        <v>0</v>
      </c>
      <c r="O1532" s="59">
        <v>0</v>
      </c>
      <c r="P1532" s="59">
        <v>0</v>
      </c>
      <c r="Q1532">
        <v>0</v>
      </c>
      <c r="R1532">
        <v>0</v>
      </c>
      <c r="S1532" t="s">
        <v>1088</v>
      </c>
    </row>
    <row r="1533" spans="1:19">
      <c r="A1533">
        <v>2713</v>
      </c>
      <c r="B1533" t="s">
        <v>1642</v>
      </c>
      <c r="C1533">
        <v>11131</v>
      </c>
      <c r="D1533" t="s">
        <v>234</v>
      </c>
      <c r="E1533">
        <v>108</v>
      </c>
      <c r="F1533" t="s">
        <v>1213</v>
      </c>
      <c r="G1533" t="s">
        <v>1212</v>
      </c>
      <c r="H1533">
        <v>221</v>
      </c>
      <c r="I1533" t="s">
        <v>323</v>
      </c>
      <c r="J1533" t="s">
        <v>324</v>
      </c>
      <c r="K1533" s="59">
        <v>45816</v>
      </c>
      <c r="L1533" s="59">
        <v>45816</v>
      </c>
      <c r="M1533" s="59">
        <v>0</v>
      </c>
      <c r="N1533" s="59">
        <v>0</v>
      </c>
      <c r="O1533" s="59">
        <v>0</v>
      </c>
      <c r="P1533" s="59">
        <v>0</v>
      </c>
      <c r="Q1533">
        <v>0</v>
      </c>
      <c r="R1533">
        <v>0</v>
      </c>
      <c r="S1533" t="s">
        <v>1643</v>
      </c>
    </row>
    <row r="1534" spans="1:19">
      <c r="A1534">
        <v>2716</v>
      </c>
      <c r="B1534" t="s">
        <v>1645</v>
      </c>
      <c r="C1534">
        <v>11131</v>
      </c>
      <c r="D1534" t="s">
        <v>234</v>
      </c>
      <c r="E1534">
        <v>108</v>
      </c>
      <c r="F1534" t="s">
        <v>1213</v>
      </c>
      <c r="G1534" t="s">
        <v>1212</v>
      </c>
      <c r="H1534">
        <v>221</v>
      </c>
      <c r="I1534" t="s">
        <v>323</v>
      </c>
      <c r="J1534" t="s">
        <v>324</v>
      </c>
      <c r="K1534" s="59">
        <v>127332</v>
      </c>
      <c r="L1534" s="59">
        <v>127332</v>
      </c>
      <c r="M1534" s="59">
        <v>0</v>
      </c>
      <c r="N1534" s="59">
        <v>0</v>
      </c>
      <c r="O1534" s="59">
        <v>0</v>
      </c>
      <c r="P1534" s="59">
        <v>0</v>
      </c>
      <c r="Q1534">
        <v>0</v>
      </c>
      <c r="R1534">
        <v>0</v>
      </c>
      <c r="S1534" t="s">
        <v>1646</v>
      </c>
    </row>
    <row r="1535" spans="1:19">
      <c r="A1535">
        <v>2720</v>
      </c>
      <c r="B1535" t="s">
        <v>1212</v>
      </c>
      <c r="C1535">
        <v>8638</v>
      </c>
      <c r="D1535" t="s">
        <v>550</v>
      </c>
      <c r="E1535">
        <v>108</v>
      </c>
      <c r="F1535" t="s">
        <v>1213</v>
      </c>
      <c r="G1535" t="s">
        <v>1212</v>
      </c>
      <c r="H1535">
        <v>221</v>
      </c>
      <c r="I1535" t="s">
        <v>323</v>
      </c>
      <c r="J1535" t="s">
        <v>324</v>
      </c>
      <c r="K1535" s="59">
        <v>20000</v>
      </c>
      <c r="L1535" s="59">
        <v>20000</v>
      </c>
      <c r="M1535" s="59">
        <v>0</v>
      </c>
      <c r="N1535" s="59">
        <v>0</v>
      </c>
      <c r="O1535" s="59">
        <v>0</v>
      </c>
      <c r="P1535" s="59">
        <v>0</v>
      </c>
      <c r="Q1535">
        <v>0</v>
      </c>
      <c r="R1535">
        <v>0</v>
      </c>
    </row>
    <row r="1536" spans="1:19">
      <c r="A1536">
        <v>2721</v>
      </c>
      <c r="B1536" t="s">
        <v>1651</v>
      </c>
      <c r="C1536">
        <v>11131</v>
      </c>
      <c r="D1536" t="s">
        <v>234</v>
      </c>
      <c r="E1536">
        <v>108</v>
      </c>
      <c r="F1536" t="s">
        <v>1213</v>
      </c>
      <c r="G1536" t="s">
        <v>1212</v>
      </c>
      <c r="H1536">
        <v>221</v>
      </c>
      <c r="I1536" t="s">
        <v>323</v>
      </c>
      <c r="J1536" t="s">
        <v>324</v>
      </c>
      <c r="K1536" s="59">
        <v>256000</v>
      </c>
      <c r="L1536" s="59">
        <v>256000</v>
      </c>
      <c r="M1536" s="59">
        <v>0</v>
      </c>
      <c r="N1536" s="59">
        <v>0</v>
      </c>
      <c r="O1536" s="59">
        <v>0</v>
      </c>
      <c r="P1536" s="59">
        <v>0</v>
      </c>
      <c r="Q1536">
        <v>0</v>
      </c>
      <c r="R1536">
        <v>0</v>
      </c>
      <c r="S1536" t="s">
        <v>1652</v>
      </c>
    </row>
    <row r="1537" spans="1:19">
      <c r="A1537">
        <v>2733</v>
      </c>
      <c r="B1537" t="s">
        <v>1664</v>
      </c>
      <c r="C1537">
        <v>11131</v>
      </c>
      <c r="D1537" t="s">
        <v>234</v>
      </c>
      <c r="E1537">
        <v>108</v>
      </c>
      <c r="F1537" t="s">
        <v>1213</v>
      </c>
      <c r="G1537" t="s">
        <v>1212</v>
      </c>
      <c r="H1537">
        <v>221</v>
      </c>
      <c r="I1537" t="s">
        <v>323</v>
      </c>
      <c r="J1537" t="s">
        <v>324</v>
      </c>
      <c r="K1537" s="59">
        <v>150968</v>
      </c>
      <c r="L1537" s="59">
        <v>150968</v>
      </c>
      <c r="M1537" s="59">
        <v>0</v>
      </c>
      <c r="N1537" s="59">
        <v>0</v>
      </c>
      <c r="O1537" s="59">
        <v>0</v>
      </c>
      <c r="P1537" s="59">
        <v>0</v>
      </c>
      <c r="Q1537">
        <v>0</v>
      </c>
      <c r="R1537">
        <v>0</v>
      </c>
      <c r="S1537" t="s">
        <v>1320</v>
      </c>
    </row>
    <row r="1538" spans="1:19">
      <c r="A1538">
        <v>2773</v>
      </c>
      <c r="B1538" t="s">
        <v>1212</v>
      </c>
      <c r="C1538">
        <v>7296</v>
      </c>
      <c r="D1538" t="s">
        <v>602</v>
      </c>
      <c r="E1538">
        <v>108</v>
      </c>
      <c r="F1538" t="s">
        <v>1213</v>
      </c>
      <c r="G1538" t="s">
        <v>1212</v>
      </c>
      <c r="H1538">
        <v>221</v>
      </c>
      <c r="I1538" t="s">
        <v>323</v>
      </c>
      <c r="J1538" t="s">
        <v>324</v>
      </c>
      <c r="K1538" s="59">
        <v>0</v>
      </c>
      <c r="L1538" s="59">
        <v>30000</v>
      </c>
      <c r="M1538" s="59">
        <v>0</v>
      </c>
      <c r="N1538" s="59">
        <v>0</v>
      </c>
      <c r="O1538" s="59">
        <v>0</v>
      </c>
      <c r="P1538" s="59">
        <v>0</v>
      </c>
      <c r="Q1538">
        <v>0</v>
      </c>
      <c r="R1538">
        <v>0</v>
      </c>
    </row>
    <row r="1539" spans="1:19">
      <c r="A1539">
        <v>2862</v>
      </c>
      <c r="B1539" t="s">
        <v>1707</v>
      </c>
      <c r="C1539">
        <v>95</v>
      </c>
      <c r="D1539" t="s">
        <v>928</v>
      </c>
      <c r="E1539">
        <v>108</v>
      </c>
      <c r="F1539" t="s">
        <v>1213</v>
      </c>
      <c r="G1539" t="s">
        <v>1212</v>
      </c>
      <c r="H1539">
        <v>221</v>
      </c>
      <c r="I1539" t="s">
        <v>323</v>
      </c>
      <c r="J1539" t="s">
        <v>324</v>
      </c>
      <c r="K1539" s="59">
        <v>38063408</v>
      </c>
      <c r="L1539" s="59">
        <v>39559729.299999997</v>
      </c>
      <c r="M1539" s="59">
        <v>0</v>
      </c>
      <c r="N1539" s="59">
        <v>0</v>
      </c>
      <c r="O1539" s="59">
        <v>0</v>
      </c>
      <c r="P1539" s="59">
        <v>0</v>
      </c>
      <c r="Q1539">
        <v>0</v>
      </c>
      <c r="R1539">
        <v>0</v>
      </c>
      <c r="S1539" t="s">
        <v>1708</v>
      </c>
    </row>
    <row r="1540" spans="1:19">
      <c r="A1540">
        <v>3295</v>
      </c>
      <c r="B1540" t="s">
        <v>1212</v>
      </c>
      <c r="C1540">
        <v>15983</v>
      </c>
      <c r="D1540" t="s">
        <v>701</v>
      </c>
      <c r="E1540">
        <v>108</v>
      </c>
      <c r="F1540" t="s">
        <v>1213</v>
      </c>
      <c r="G1540" t="s">
        <v>1212</v>
      </c>
      <c r="H1540">
        <v>221</v>
      </c>
      <c r="I1540" t="s">
        <v>323</v>
      </c>
      <c r="J1540" t="s">
        <v>324</v>
      </c>
      <c r="K1540" s="59">
        <v>47643</v>
      </c>
      <c r="L1540" s="59">
        <v>47643</v>
      </c>
      <c r="M1540" s="59">
        <v>0</v>
      </c>
      <c r="N1540" s="59">
        <v>0</v>
      </c>
      <c r="O1540" s="59">
        <v>0</v>
      </c>
      <c r="P1540" s="59">
        <v>0</v>
      </c>
      <c r="Q1540">
        <v>0</v>
      </c>
      <c r="R1540">
        <v>0</v>
      </c>
    </row>
    <row r="1541" spans="1:19">
      <c r="A1541">
        <v>4974</v>
      </c>
      <c r="B1541" t="s">
        <v>2151</v>
      </c>
      <c r="C1541">
        <v>8761</v>
      </c>
      <c r="D1541" t="s">
        <v>399</v>
      </c>
      <c r="E1541">
        <v>108</v>
      </c>
      <c r="F1541" t="s">
        <v>1213</v>
      </c>
      <c r="G1541" t="s">
        <v>1212</v>
      </c>
      <c r="H1541">
        <v>221</v>
      </c>
      <c r="I1541" t="s">
        <v>323</v>
      </c>
      <c r="J1541" t="s">
        <v>324</v>
      </c>
      <c r="K1541" s="59">
        <v>13751.6</v>
      </c>
      <c r="L1541" s="59">
        <v>13751.6</v>
      </c>
      <c r="M1541" s="59">
        <v>0</v>
      </c>
      <c r="N1541" s="59">
        <v>0</v>
      </c>
      <c r="O1541" s="59">
        <v>0</v>
      </c>
      <c r="P1541" s="59">
        <v>0</v>
      </c>
      <c r="Q1541">
        <v>0</v>
      </c>
      <c r="R1541">
        <v>0</v>
      </c>
      <c r="S1541" t="s">
        <v>2152</v>
      </c>
    </row>
    <row r="1542" spans="1:19">
      <c r="A1542">
        <v>5133</v>
      </c>
      <c r="B1542" t="s">
        <v>2163</v>
      </c>
      <c r="C1542">
        <v>8761</v>
      </c>
      <c r="D1542" t="s">
        <v>399</v>
      </c>
      <c r="E1542">
        <v>108</v>
      </c>
      <c r="F1542" t="s">
        <v>1213</v>
      </c>
      <c r="G1542" t="s">
        <v>1212</v>
      </c>
      <c r="H1542">
        <v>221</v>
      </c>
      <c r="I1542" t="s">
        <v>323</v>
      </c>
      <c r="J1542" t="s">
        <v>324</v>
      </c>
      <c r="K1542" s="59">
        <v>9600</v>
      </c>
      <c r="L1542" s="59">
        <v>9600</v>
      </c>
      <c r="M1542" s="59">
        <v>0</v>
      </c>
      <c r="N1542" s="59">
        <v>0</v>
      </c>
      <c r="O1542" s="59">
        <v>0</v>
      </c>
      <c r="P1542" s="59">
        <v>0</v>
      </c>
      <c r="Q1542">
        <v>0</v>
      </c>
      <c r="R1542">
        <v>0</v>
      </c>
      <c r="S1542" t="s">
        <v>2164</v>
      </c>
    </row>
    <row r="1543" spans="1:19">
      <c r="A1543">
        <v>5160</v>
      </c>
      <c r="B1543" t="s">
        <v>1212</v>
      </c>
      <c r="C1543">
        <v>8761</v>
      </c>
      <c r="D1543" t="s">
        <v>399</v>
      </c>
      <c r="E1543">
        <v>108</v>
      </c>
      <c r="F1543" t="s">
        <v>1213</v>
      </c>
      <c r="G1543" t="s">
        <v>1212</v>
      </c>
      <c r="H1543">
        <v>221</v>
      </c>
      <c r="I1543" t="s">
        <v>323</v>
      </c>
      <c r="J1543" t="s">
        <v>324</v>
      </c>
      <c r="K1543" s="59">
        <v>1490.74</v>
      </c>
      <c r="L1543" s="59">
        <v>1490.74</v>
      </c>
      <c r="M1543" s="59">
        <v>0</v>
      </c>
      <c r="N1543" s="59">
        <v>0</v>
      </c>
      <c r="O1543" s="59">
        <v>0</v>
      </c>
      <c r="P1543" s="59">
        <v>0</v>
      </c>
      <c r="Q1543">
        <v>0</v>
      </c>
      <c r="R1543">
        <v>0</v>
      </c>
      <c r="S1543" t="s">
        <v>2173</v>
      </c>
    </row>
    <row r="1544" spans="1:19">
      <c r="A1544">
        <v>5163</v>
      </c>
      <c r="B1544" t="s">
        <v>2174</v>
      </c>
      <c r="C1544">
        <v>8761</v>
      </c>
      <c r="D1544" t="s">
        <v>399</v>
      </c>
      <c r="E1544">
        <v>108</v>
      </c>
      <c r="F1544" t="s">
        <v>1213</v>
      </c>
      <c r="G1544" t="s">
        <v>1212</v>
      </c>
      <c r="H1544">
        <v>221</v>
      </c>
      <c r="I1544" t="s">
        <v>323</v>
      </c>
      <c r="J1544" t="s">
        <v>324</v>
      </c>
      <c r="K1544" s="59">
        <v>4171.99</v>
      </c>
      <c r="L1544" s="59">
        <v>4171.99</v>
      </c>
      <c r="M1544" s="59">
        <v>0</v>
      </c>
      <c r="N1544" s="59">
        <v>0</v>
      </c>
      <c r="O1544" s="59">
        <v>0</v>
      </c>
      <c r="P1544" s="59">
        <v>0</v>
      </c>
      <c r="Q1544">
        <v>0</v>
      </c>
      <c r="R1544">
        <v>0</v>
      </c>
      <c r="S1544" t="s">
        <v>2175</v>
      </c>
    </row>
    <row r="1545" spans="1:19">
      <c r="A1545">
        <v>5170</v>
      </c>
      <c r="B1545" t="s">
        <v>1212</v>
      </c>
      <c r="C1545">
        <v>8761</v>
      </c>
      <c r="D1545" t="s">
        <v>399</v>
      </c>
      <c r="E1545">
        <v>108</v>
      </c>
      <c r="F1545" t="s">
        <v>1213</v>
      </c>
      <c r="G1545" t="s">
        <v>1212</v>
      </c>
      <c r="H1545">
        <v>221</v>
      </c>
      <c r="I1545" t="s">
        <v>323</v>
      </c>
      <c r="J1545" t="s">
        <v>324</v>
      </c>
      <c r="K1545" s="59">
        <v>666.28</v>
      </c>
      <c r="L1545" s="59">
        <v>666.28</v>
      </c>
      <c r="M1545" s="59">
        <v>0</v>
      </c>
      <c r="N1545" s="59">
        <v>0</v>
      </c>
      <c r="O1545" s="59">
        <v>0</v>
      </c>
      <c r="P1545" s="59">
        <v>0</v>
      </c>
      <c r="Q1545">
        <v>0</v>
      </c>
      <c r="R1545">
        <v>0</v>
      </c>
      <c r="S1545" t="s">
        <v>2176</v>
      </c>
    </row>
    <row r="1546" spans="1:19">
      <c r="A1546">
        <v>5176</v>
      </c>
      <c r="B1546" t="s">
        <v>1212</v>
      </c>
      <c r="C1546">
        <v>8761</v>
      </c>
      <c r="D1546" t="s">
        <v>399</v>
      </c>
      <c r="E1546">
        <v>108</v>
      </c>
      <c r="F1546" t="s">
        <v>1213</v>
      </c>
      <c r="G1546" t="s">
        <v>1212</v>
      </c>
      <c r="H1546">
        <v>221</v>
      </c>
      <c r="I1546" t="s">
        <v>323</v>
      </c>
      <c r="J1546" t="s">
        <v>324</v>
      </c>
      <c r="K1546" s="59">
        <v>1369.62</v>
      </c>
      <c r="L1546" s="59">
        <v>1369.62</v>
      </c>
      <c r="M1546" s="59">
        <v>0</v>
      </c>
      <c r="N1546" s="59">
        <v>0</v>
      </c>
      <c r="O1546" s="59">
        <v>0</v>
      </c>
      <c r="P1546" s="59">
        <v>0</v>
      </c>
      <c r="Q1546">
        <v>0</v>
      </c>
      <c r="R1546">
        <v>0</v>
      </c>
      <c r="S1546" t="s">
        <v>2177</v>
      </c>
    </row>
    <row r="1547" spans="1:19">
      <c r="A1547">
        <v>5889</v>
      </c>
      <c r="B1547" t="s">
        <v>1212</v>
      </c>
      <c r="C1547">
        <v>17617</v>
      </c>
      <c r="D1547" t="s">
        <v>955</v>
      </c>
      <c r="E1547">
        <v>108</v>
      </c>
      <c r="F1547" t="s">
        <v>1213</v>
      </c>
      <c r="G1547" t="s">
        <v>1212</v>
      </c>
      <c r="H1547">
        <v>221</v>
      </c>
      <c r="I1547" t="s">
        <v>323</v>
      </c>
      <c r="J1547" t="s">
        <v>324</v>
      </c>
      <c r="K1547" s="59">
        <v>28551</v>
      </c>
      <c r="L1547" s="59">
        <v>28551</v>
      </c>
      <c r="M1547" s="59">
        <v>22476</v>
      </c>
      <c r="N1547" s="59">
        <v>0</v>
      </c>
      <c r="O1547" s="59">
        <v>0</v>
      </c>
      <c r="P1547" s="59">
        <v>0</v>
      </c>
      <c r="Q1547">
        <v>0</v>
      </c>
      <c r="R1547">
        <v>0</v>
      </c>
    </row>
    <row r="1548" spans="1:19">
      <c r="A1548">
        <v>6054</v>
      </c>
      <c r="B1548" t="s">
        <v>1212</v>
      </c>
      <c r="C1548">
        <v>11725</v>
      </c>
      <c r="D1548" t="s">
        <v>954</v>
      </c>
      <c r="E1548">
        <v>108</v>
      </c>
      <c r="F1548" t="s">
        <v>1213</v>
      </c>
      <c r="G1548" t="s">
        <v>1212</v>
      </c>
      <c r="H1548">
        <v>221</v>
      </c>
      <c r="I1548" t="s">
        <v>323</v>
      </c>
      <c r="J1548" t="s">
        <v>324</v>
      </c>
      <c r="K1548" s="59">
        <v>0</v>
      </c>
      <c r="L1548" s="59">
        <v>178206.34</v>
      </c>
      <c r="M1548" s="59">
        <v>0</v>
      </c>
      <c r="N1548" s="59">
        <v>0</v>
      </c>
      <c r="O1548" s="59">
        <v>0</v>
      </c>
      <c r="P1548" s="59">
        <v>0</v>
      </c>
      <c r="Q1548">
        <v>0</v>
      </c>
      <c r="R1548">
        <v>0</v>
      </c>
    </row>
    <row r="1549" spans="1:19">
      <c r="A1549">
        <v>7235</v>
      </c>
      <c r="B1549" t="s">
        <v>1212</v>
      </c>
      <c r="C1549">
        <v>17201</v>
      </c>
      <c r="D1549" t="s">
        <v>942</v>
      </c>
      <c r="E1549">
        <v>108</v>
      </c>
      <c r="F1549" t="s">
        <v>1213</v>
      </c>
      <c r="G1549" t="s">
        <v>1212</v>
      </c>
      <c r="H1549">
        <v>221</v>
      </c>
      <c r="I1549" t="s">
        <v>323</v>
      </c>
      <c r="J1549" t="s">
        <v>324</v>
      </c>
      <c r="K1549" s="59">
        <v>5122.95</v>
      </c>
      <c r="L1549" s="59">
        <v>5122.95</v>
      </c>
      <c r="M1549" s="59">
        <v>0</v>
      </c>
      <c r="N1549" s="59">
        <v>0</v>
      </c>
      <c r="O1549" s="59">
        <v>0</v>
      </c>
      <c r="P1549" s="59">
        <v>0</v>
      </c>
      <c r="Q1549">
        <v>0</v>
      </c>
      <c r="R1549">
        <v>0</v>
      </c>
    </row>
    <row r="1550" spans="1:19">
      <c r="A1550">
        <v>7379</v>
      </c>
      <c r="B1550" t="s">
        <v>1212</v>
      </c>
      <c r="C1550">
        <v>7008</v>
      </c>
      <c r="D1550" t="s">
        <v>792</v>
      </c>
      <c r="E1550">
        <v>108</v>
      </c>
      <c r="F1550" t="s">
        <v>1213</v>
      </c>
      <c r="G1550" t="s">
        <v>1212</v>
      </c>
      <c r="H1550">
        <v>221</v>
      </c>
      <c r="I1550" t="s">
        <v>323</v>
      </c>
      <c r="J1550" t="s">
        <v>324</v>
      </c>
      <c r="K1550" s="59">
        <v>8200.1200000000008</v>
      </c>
      <c r="L1550" s="59">
        <v>8200.1200000000008</v>
      </c>
      <c r="M1550" s="59">
        <v>0</v>
      </c>
      <c r="N1550" s="59">
        <v>0</v>
      </c>
      <c r="O1550" s="59">
        <v>0</v>
      </c>
      <c r="P1550" s="59">
        <v>0</v>
      </c>
      <c r="Q1550">
        <v>0</v>
      </c>
      <c r="R1550">
        <v>0</v>
      </c>
    </row>
    <row r="1551" spans="1:19">
      <c r="A1551">
        <v>7892</v>
      </c>
      <c r="B1551" t="s">
        <v>1212</v>
      </c>
      <c r="C1551">
        <v>18138</v>
      </c>
      <c r="D1551" t="s">
        <v>783</v>
      </c>
      <c r="E1551">
        <v>108</v>
      </c>
      <c r="F1551" t="s">
        <v>1213</v>
      </c>
      <c r="G1551" t="s">
        <v>1212</v>
      </c>
      <c r="H1551">
        <v>221</v>
      </c>
      <c r="I1551" t="s">
        <v>323</v>
      </c>
      <c r="J1551" t="s">
        <v>324</v>
      </c>
      <c r="K1551" s="59">
        <v>20000</v>
      </c>
      <c r="L1551" s="59">
        <v>20000</v>
      </c>
      <c r="M1551" s="59">
        <v>0</v>
      </c>
      <c r="N1551" s="59">
        <v>0</v>
      </c>
      <c r="O1551" s="59">
        <v>0</v>
      </c>
      <c r="P1551" s="59">
        <v>0</v>
      </c>
      <c r="Q1551">
        <v>0</v>
      </c>
      <c r="R1551">
        <v>0</v>
      </c>
    </row>
    <row r="1552" spans="1:19">
      <c r="A1552">
        <v>8310</v>
      </c>
      <c r="B1552" t="s">
        <v>2451</v>
      </c>
      <c r="C1552">
        <v>11131</v>
      </c>
      <c r="D1552" t="s">
        <v>234</v>
      </c>
      <c r="E1552">
        <v>108</v>
      </c>
      <c r="F1552" t="s">
        <v>1213</v>
      </c>
      <c r="G1552" t="s">
        <v>1212</v>
      </c>
      <c r="H1552">
        <v>221</v>
      </c>
      <c r="I1552" t="s">
        <v>323</v>
      </c>
      <c r="J1552" t="s">
        <v>324</v>
      </c>
      <c r="K1552" s="59">
        <v>912</v>
      </c>
      <c r="L1552" s="59">
        <v>912</v>
      </c>
      <c r="M1552" s="59">
        <v>0</v>
      </c>
      <c r="N1552" s="59">
        <v>0</v>
      </c>
      <c r="O1552" s="59">
        <v>0</v>
      </c>
      <c r="P1552" s="59">
        <v>0</v>
      </c>
      <c r="Q1552">
        <v>0</v>
      </c>
      <c r="R1552">
        <v>0</v>
      </c>
      <c r="S1552" t="s">
        <v>2452</v>
      </c>
    </row>
    <row r="1553" spans="1:19">
      <c r="A1553">
        <v>9396</v>
      </c>
      <c r="B1553" t="s">
        <v>1212</v>
      </c>
      <c r="C1553">
        <v>18829</v>
      </c>
      <c r="D1553" t="s">
        <v>791</v>
      </c>
      <c r="E1553">
        <v>108</v>
      </c>
      <c r="F1553" t="s">
        <v>1213</v>
      </c>
      <c r="G1553" t="s">
        <v>1212</v>
      </c>
      <c r="H1553">
        <v>221</v>
      </c>
      <c r="I1553" t="s">
        <v>323</v>
      </c>
      <c r="J1553" t="s">
        <v>324</v>
      </c>
      <c r="K1553" s="59">
        <v>0</v>
      </c>
      <c r="L1553" s="59">
        <v>100300.9</v>
      </c>
      <c r="M1553" s="59">
        <v>0</v>
      </c>
      <c r="N1553" s="59">
        <v>0</v>
      </c>
      <c r="O1553" s="59">
        <v>0</v>
      </c>
      <c r="P1553" s="59">
        <v>0</v>
      </c>
      <c r="Q1553">
        <v>0</v>
      </c>
      <c r="R1553">
        <v>0</v>
      </c>
      <c r="S1553" t="s">
        <v>2587</v>
      </c>
    </row>
    <row r="1554" spans="1:19">
      <c r="A1554">
        <v>9427</v>
      </c>
      <c r="B1554" t="s">
        <v>1212</v>
      </c>
      <c r="C1554">
        <v>8761</v>
      </c>
      <c r="D1554" t="s">
        <v>399</v>
      </c>
      <c r="E1554">
        <v>108</v>
      </c>
      <c r="F1554" t="s">
        <v>1213</v>
      </c>
      <c r="G1554" t="s">
        <v>1212</v>
      </c>
      <c r="H1554">
        <v>221</v>
      </c>
      <c r="I1554" t="s">
        <v>323</v>
      </c>
      <c r="J1554" t="s">
        <v>324</v>
      </c>
      <c r="K1554" s="59">
        <v>10248.06</v>
      </c>
      <c r="L1554" s="59">
        <v>10248.06</v>
      </c>
      <c r="M1554" s="59">
        <v>0</v>
      </c>
      <c r="N1554" s="59">
        <v>0</v>
      </c>
      <c r="O1554" s="59">
        <v>0</v>
      </c>
      <c r="P1554" s="59">
        <v>0</v>
      </c>
      <c r="Q1554">
        <v>0</v>
      </c>
      <c r="R1554">
        <v>0</v>
      </c>
      <c r="S1554" t="s">
        <v>2593</v>
      </c>
    </row>
    <row r="1555" spans="1:19">
      <c r="A1555">
        <v>9603</v>
      </c>
      <c r="B1555" t="s">
        <v>1212</v>
      </c>
      <c r="C1555">
        <v>8761</v>
      </c>
      <c r="D1555" t="s">
        <v>399</v>
      </c>
      <c r="E1555">
        <v>108</v>
      </c>
      <c r="F1555" t="s">
        <v>1213</v>
      </c>
      <c r="G1555" t="s">
        <v>1212</v>
      </c>
      <c r="H1555">
        <v>221</v>
      </c>
      <c r="I1555" t="s">
        <v>323</v>
      </c>
      <c r="J1555" t="s">
        <v>324</v>
      </c>
      <c r="K1555" s="59">
        <v>1815.81</v>
      </c>
      <c r="L1555" s="59">
        <v>1815.81</v>
      </c>
      <c r="M1555" s="59">
        <v>0</v>
      </c>
      <c r="N1555" s="59">
        <v>0</v>
      </c>
      <c r="O1555" s="59">
        <v>0</v>
      </c>
      <c r="P1555" s="59">
        <v>0</v>
      </c>
      <c r="Q1555">
        <v>0</v>
      </c>
      <c r="R1555">
        <v>0</v>
      </c>
      <c r="S1555" t="s">
        <v>2178</v>
      </c>
    </row>
    <row r="1556" spans="1:19">
      <c r="A1556">
        <v>9724</v>
      </c>
      <c r="B1556" t="s">
        <v>1212</v>
      </c>
      <c r="C1556">
        <v>8761</v>
      </c>
      <c r="D1556" t="s">
        <v>399</v>
      </c>
      <c r="E1556">
        <v>108</v>
      </c>
      <c r="F1556" t="s">
        <v>1213</v>
      </c>
      <c r="G1556" t="s">
        <v>1212</v>
      </c>
      <c r="H1556">
        <v>221</v>
      </c>
      <c r="I1556" t="s">
        <v>323</v>
      </c>
      <c r="J1556" t="s">
        <v>324</v>
      </c>
      <c r="K1556" s="59">
        <v>0</v>
      </c>
      <c r="L1556" s="59">
        <v>0</v>
      </c>
      <c r="M1556" s="59">
        <v>0</v>
      </c>
      <c r="N1556" s="59">
        <v>0</v>
      </c>
      <c r="O1556" s="59">
        <v>0</v>
      </c>
      <c r="P1556" s="59">
        <v>0</v>
      </c>
      <c r="Q1556">
        <v>0</v>
      </c>
      <c r="R1556">
        <v>0</v>
      </c>
      <c r="S1556" t="s">
        <v>2652</v>
      </c>
    </row>
    <row r="1557" spans="1:19">
      <c r="A1557">
        <v>9726</v>
      </c>
      <c r="B1557" t="s">
        <v>1212</v>
      </c>
      <c r="C1557">
        <v>8761</v>
      </c>
      <c r="D1557" t="s">
        <v>399</v>
      </c>
      <c r="E1557">
        <v>108</v>
      </c>
      <c r="F1557" t="s">
        <v>1213</v>
      </c>
      <c r="G1557" t="s">
        <v>1212</v>
      </c>
      <c r="H1557">
        <v>221</v>
      </c>
      <c r="I1557" t="s">
        <v>323</v>
      </c>
      <c r="J1557" t="s">
        <v>324</v>
      </c>
      <c r="K1557" s="59">
        <v>0</v>
      </c>
      <c r="L1557" s="59">
        <v>0</v>
      </c>
      <c r="M1557" s="59">
        <v>0</v>
      </c>
      <c r="N1557" s="59">
        <v>0</v>
      </c>
      <c r="O1557" s="59">
        <v>0</v>
      </c>
      <c r="P1557" s="59">
        <v>0</v>
      </c>
      <c r="Q1557">
        <v>4400</v>
      </c>
      <c r="R1557">
        <v>0</v>
      </c>
      <c r="S1557" t="s">
        <v>2654</v>
      </c>
    </row>
    <row r="1558" spans="1:19">
      <c r="A1558">
        <v>4950</v>
      </c>
      <c r="B1558" t="s">
        <v>1214</v>
      </c>
      <c r="C1558">
        <v>160</v>
      </c>
      <c r="D1558" t="s">
        <v>842</v>
      </c>
      <c r="E1558">
        <v>109</v>
      </c>
      <c r="F1558" t="s">
        <v>1215</v>
      </c>
      <c r="G1558" t="s">
        <v>1214</v>
      </c>
      <c r="H1558">
        <v>222</v>
      </c>
      <c r="I1558" t="s">
        <v>246</v>
      </c>
      <c r="J1558" t="s">
        <v>247</v>
      </c>
      <c r="K1558" s="59">
        <v>3498</v>
      </c>
      <c r="L1558" s="59">
        <v>3498</v>
      </c>
      <c r="M1558" s="59">
        <v>0</v>
      </c>
      <c r="N1558" s="59">
        <v>0</v>
      </c>
      <c r="O1558" s="59">
        <v>0</v>
      </c>
      <c r="P1558" s="59">
        <v>3498</v>
      </c>
      <c r="Q1558">
        <v>0</v>
      </c>
      <c r="R1558">
        <v>0</v>
      </c>
    </row>
    <row r="1559" spans="1:19">
      <c r="A1559">
        <v>7332</v>
      </c>
      <c r="B1559" t="s">
        <v>2368</v>
      </c>
      <c r="C1559">
        <v>332</v>
      </c>
      <c r="D1559" t="s">
        <v>220</v>
      </c>
      <c r="E1559">
        <v>108</v>
      </c>
      <c r="F1559" t="s">
        <v>1213</v>
      </c>
      <c r="G1559" t="s">
        <v>1212</v>
      </c>
      <c r="H1559">
        <v>222</v>
      </c>
      <c r="I1559" t="s">
        <v>246</v>
      </c>
      <c r="J1559" t="s">
        <v>247</v>
      </c>
      <c r="K1559" s="59">
        <v>0</v>
      </c>
      <c r="L1559" s="59">
        <v>10000</v>
      </c>
      <c r="M1559" s="59">
        <v>0</v>
      </c>
      <c r="N1559" s="59">
        <v>0</v>
      </c>
      <c r="O1559" s="59">
        <v>0</v>
      </c>
      <c r="P1559" s="59">
        <v>0</v>
      </c>
      <c r="Q1559">
        <v>0</v>
      </c>
      <c r="R1559">
        <v>0</v>
      </c>
    </row>
    <row r="1560" spans="1:19">
      <c r="A1560">
        <v>7722</v>
      </c>
      <c r="B1560" t="s">
        <v>2393</v>
      </c>
      <c r="C1560">
        <v>58</v>
      </c>
      <c r="D1560" t="s">
        <v>836</v>
      </c>
      <c r="E1560">
        <v>466</v>
      </c>
      <c r="F1560" t="s">
        <v>2394</v>
      </c>
      <c r="G1560" t="s">
        <v>2393</v>
      </c>
      <c r="H1560">
        <v>222</v>
      </c>
      <c r="I1560" t="s">
        <v>246</v>
      </c>
      <c r="J1560" t="s">
        <v>247</v>
      </c>
      <c r="K1560" s="59">
        <v>12110</v>
      </c>
      <c r="L1560" s="59">
        <v>12110</v>
      </c>
      <c r="M1560" s="59">
        <v>0</v>
      </c>
      <c r="N1560" s="59">
        <v>0</v>
      </c>
      <c r="O1560" s="59">
        <v>0</v>
      </c>
      <c r="P1560" s="59">
        <v>0</v>
      </c>
      <c r="Q1560">
        <v>0</v>
      </c>
      <c r="R1560">
        <v>0</v>
      </c>
    </row>
    <row r="1561" spans="1:19">
      <c r="A1561">
        <v>7724</v>
      </c>
      <c r="B1561" t="s">
        <v>2395</v>
      </c>
      <c r="C1561">
        <v>57</v>
      </c>
      <c r="D1561" t="s">
        <v>840</v>
      </c>
      <c r="E1561">
        <v>463</v>
      </c>
      <c r="F1561" t="s">
        <v>2396</v>
      </c>
      <c r="G1561" t="s">
        <v>2397</v>
      </c>
      <c r="H1561">
        <v>222</v>
      </c>
      <c r="I1561" t="s">
        <v>246</v>
      </c>
      <c r="J1561" t="s">
        <v>247</v>
      </c>
      <c r="K1561" s="59">
        <v>5700</v>
      </c>
      <c r="L1561" s="59">
        <v>5700</v>
      </c>
      <c r="M1561" s="59">
        <v>75</v>
      </c>
      <c r="N1561" s="59">
        <v>0</v>
      </c>
      <c r="O1561" s="59">
        <v>0</v>
      </c>
      <c r="P1561" s="59">
        <v>0</v>
      </c>
      <c r="Q1561">
        <v>0</v>
      </c>
      <c r="R1561">
        <v>0</v>
      </c>
      <c r="S1561" t="s">
        <v>2398</v>
      </c>
    </row>
    <row r="1562" spans="1:19">
      <c r="A1562">
        <v>7732</v>
      </c>
      <c r="B1562" t="s">
        <v>1212</v>
      </c>
      <c r="C1562">
        <v>15986</v>
      </c>
      <c r="D1562" t="s">
        <v>966</v>
      </c>
      <c r="E1562">
        <v>108</v>
      </c>
      <c r="F1562" t="s">
        <v>1213</v>
      </c>
      <c r="G1562" t="s">
        <v>1212</v>
      </c>
      <c r="H1562">
        <v>222</v>
      </c>
      <c r="I1562" t="s">
        <v>246</v>
      </c>
      <c r="J1562" t="s">
        <v>247</v>
      </c>
      <c r="K1562" s="59">
        <v>0</v>
      </c>
      <c r="L1562" s="59">
        <v>0</v>
      </c>
      <c r="M1562" s="59">
        <v>0</v>
      </c>
      <c r="N1562" s="59">
        <v>0</v>
      </c>
      <c r="O1562" s="59">
        <v>0</v>
      </c>
      <c r="P1562" s="59">
        <v>0</v>
      </c>
      <c r="Q1562">
        <v>0</v>
      </c>
      <c r="R1562">
        <v>0</v>
      </c>
      <c r="S1562" t="s">
        <v>2399</v>
      </c>
    </row>
    <row r="1563" spans="1:19">
      <c r="A1563">
        <v>7735</v>
      </c>
      <c r="B1563" t="s">
        <v>2400</v>
      </c>
      <c r="C1563">
        <v>11132</v>
      </c>
      <c r="D1563" t="s">
        <v>233</v>
      </c>
      <c r="E1563">
        <v>316</v>
      </c>
      <c r="F1563" t="s">
        <v>1054</v>
      </c>
      <c r="G1563" t="s">
        <v>1055</v>
      </c>
      <c r="H1563">
        <v>222</v>
      </c>
      <c r="I1563" t="s">
        <v>246</v>
      </c>
      <c r="J1563" t="s">
        <v>247</v>
      </c>
      <c r="K1563" s="59">
        <v>9250</v>
      </c>
      <c r="L1563" s="59">
        <v>9250</v>
      </c>
      <c r="M1563" s="59">
        <v>0</v>
      </c>
      <c r="N1563" s="59">
        <v>0</v>
      </c>
      <c r="O1563" s="59">
        <v>0</v>
      </c>
      <c r="P1563" s="59">
        <v>0</v>
      </c>
      <c r="Q1563">
        <v>0</v>
      </c>
      <c r="R1563">
        <v>0</v>
      </c>
      <c r="S1563" t="s">
        <v>1348</v>
      </c>
    </row>
    <row r="1564" spans="1:19">
      <c r="A1564">
        <v>7736</v>
      </c>
      <c r="B1564" t="s">
        <v>2401</v>
      </c>
      <c r="C1564">
        <v>11132</v>
      </c>
      <c r="D1564" t="s">
        <v>233</v>
      </c>
      <c r="E1564">
        <v>316</v>
      </c>
      <c r="F1564" t="s">
        <v>1054</v>
      </c>
      <c r="G1564" t="s">
        <v>1055</v>
      </c>
      <c r="H1564">
        <v>222</v>
      </c>
      <c r="I1564" t="s">
        <v>246</v>
      </c>
      <c r="J1564" t="s">
        <v>247</v>
      </c>
      <c r="K1564" s="59">
        <v>28000</v>
      </c>
      <c r="L1564" s="59">
        <v>28000</v>
      </c>
      <c r="M1564" s="59">
        <v>0</v>
      </c>
      <c r="N1564" s="59">
        <v>0</v>
      </c>
      <c r="O1564" s="59">
        <v>0</v>
      </c>
      <c r="P1564" s="59">
        <v>0</v>
      </c>
      <c r="Q1564">
        <v>0</v>
      </c>
      <c r="R1564">
        <v>0</v>
      </c>
      <c r="S1564" t="s">
        <v>2402</v>
      </c>
    </row>
    <row r="1565" spans="1:19">
      <c r="A1565">
        <v>7737</v>
      </c>
      <c r="B1565" t="s">
        <v>2403</v>
      </c>
      <c r="C1565">
        <v>11132</v>
      </c>
      <c r="D1565" t="s">
        <v>233</v>
      </c>
      <c r="E1565">
        <v>316</v>
      </c>
      <c r="F1565" t="s">
        <v>1054</v>
      </c>
      <c r="G1565" t="s">
        <v>1055</v>
      </c>
      <c r="H1565">
        <v>222</v>
      </c>
      <c r="I1565" t="s">
        <v>246</v>
      </c>
      <c r="J1565" t="s">
        <v>247</v>
      </c>
      <c r="K1565" s="59">
        <v>707227.88</v>
      </c>
      <c r="L1565" s="59">
        <v>707227.88</v>
      </c>
      <c r="M1565" s="59">
        <v>0</v>
      </c>
      <c r="N1565" s="59">
        <v>0</v>
      </c>
      <c r="O1565" s="59">
        <v>0</v>
      </c>
      <c r="P1565" s="59">
        <v>0</v>
      </c>
      <c r="Q1565">
        <v>0</v>
      </c>
      <c r="R1565">
        <v>0</v>
      </c>
      <c r="S1565" t="s">
        <v>1346</v>
      </c>
    </row>
    <row r="1566" spans="1:19">
      <c r="A1566">
        <v>8145</v>
      </c>
      <c r="B1566" t="s">
        <v>2438</v>
      </c>
      <c r="C1566">
        <v>15042</v>
      </c>
      <c r="D1566" t="s">
        <v>861</v>
      </c>
      <c r="E1566">
        <v>464</v>
      </c>
      <c r="F1566" t="s">
        <v>2439</v>
      </c>
      <c r="G1566" t="s">
        <v>2440</v>
      </c>
      <c r="H1566">
        <v>222</v>
      </c>
      <c r="I1566" t="s">
        <v>246</v>
      </c>
      <c r="J1566" t="s">
        <v>247</v>
      </c>
      <c r="K1566" s="59">
        <v>42480</v>
      </c>
      <c r="L1566" s="59">
        <v>58200</v>
      </c>
      <c r="M1566" s="59">
        <v>0</v>
      </c>
      <c r="N1566" s="59">
        <v>0</v>
      </c>
      <c r="O1566" s="59">
        <v>0</v>
      </c>
      <c r="P1566" s="59">
        <v>0</v>
      </c>
      <c r="Q1566">
        <v>0</v>
      </c>
      <c r="R1566">
        <v>0</v>
      </c>
    </row>
    <row r="1567" spans="1:19">
      <c r="A1567">
        <v>8203</v>
      </c>
      <c r="B1567" t="s">
        <v>1212</v>
      </c>
      <c r="C1567">
        <v>15988</v>
      </c>
      <c r="D1567" t="s">
        <v>885</v>
      </c>
      <c r="E1567">
        <v>463</v>
      </c>
      <c r="F1567" t="s">
        <v>2396</v>
      </c>
      <c r="G1567" t="s">
        <v>2397</v>
      </c>
      <c r="H1567">
        <v>222</v>
      </c>
      <c r="I1567" t="s">
        <v>246</v>
      </c>
      <c r="J1567" t="s">
        <v>247</v>
      </c>
      <c r="K1567" s="59">
        <v>43200</v>
      </c>
      <c r="L1567" s="59">
        <v>58643.199999999997</v>
      </c>
      <c r="M1567" s="59">
        <v>0</v>
      </c>
      <c r="N1567" s="59">
        <v>0</v>
      </c>
      <c r="O1567" s="59">
        <v>0</v>
      </c>
      <c r="P1567" s="59">
        <v>0</v>
      </c>
      <c r="Q1567">
        <v>0</v>
      </c>
      <c r="R1567">
        <v>0</v>
      </c>
      <c r="S1567" t="s">
        <v>2442</v>
      </c>
    </row>
    <row r="1568" spans="1:19">
      <c r="A1568">
        <v>8209</v>
      </c>
      <c r="B1568" t="s">
        <v>1212</v>
      </c>
      <c r="C1568">
        <v>15989</v>
      </c>
      <c r="D1568" t="s">
        <v>965</v>
      </c>
      <c r="E1568">
        <v>463</v>
      </c>
      <c r="F1568" t="s">
        <v>2396</v>
      </c>
      <c r="G1568" t="s">
        <v>2397</v>
      </c>
      <c r="H1568">
        <v>222</v>
      </c>
      <c r="I1568" t="s">
        <v>246</v>
      </c>
      <c r="J1568" t="s">
        <v>247</v>
      </c>
      <c r="K1568" s="59">
        <v>0</v>
      </c>
      <c r="L1568" s="59">
        <v>27381.200000000001</v>
      </c>
      <c r="M1568" s="59">
        <v>0</v>
      </c>
      <c r="N1568" s="59">
        <v>0</v>
      </c>
      <c r="O1568" s="59">
        <v>0</v>
      </c>
      <c r="P1568" s="59">
        <v>0</v>
      </c>
      <c r="Q1568">
        <v>0</v>
      </c>
      <c r="R1568">
        <v>0</v>
      </c>
      <c r="S1568" t="s">
        <v>2443</v>
      </c>
    </row>
    <row r="1569" spans="1:19">
      <c r="A1569">
        <v>8304</v>
      </c>
      <c r="B1569" t="s">
        <v>2449</v>
      </c>
      <c r="C1569">
        <v>11614</v>
      </c>
      <c r="D1569" t="s">
        <v>938</v>
      </c>
      <c r="E1569">
        <v>463</v>
      </c>
      <c r="F1569" t="s">
        <v>2396</v>
      </c>
      <c r="G1569" t="s">
        <v>2397</v>
      </c>
      <c r="H1569">
        <v>222</v>
      </c>
      <c r="I1569" t="s">
        <v>246</v>
      </c>
      <c r="J1569" t="s">
        <v>247</v>
      </c>
      <c r="K1569" s="59">
        <v>5200</v>
      </c>
      <c r="L1569" s="59">
        <v>5200</v>
      </c>
      <c r="M1569" s="59">
        <v>0</v>
      </c>
      <c r="N1569" s="59">
        <v>0</v>
      </c>
      <c r="O1569" s="59">
        <v>0</v>
      </c>
      <c r="P1569" s="59">
        <v>0</v>
      </c>
      <c r="Q1569">
        <v>0</v>
      </c>
      <c r="R1569">
        <v>0</v>
      </c>
    </row>
    <row r="1570" spans="1:19">
      <c r="A1570">
        <v>8651</v>
      </c>
      <c r="B1570" t="s">
        <v>2484</v>
      </c>
      <c r="C1570">
        <v>15039</v>
      </c>
      <c r="D1570" t="s">
        <v>855</v>
      </c>
      <c r="E1570">
        <v>465</v>
      </c>
      <c r="F1570" t="s">
        <v>1830</v>
      </c>
      <c r="G1570" t="s">
        <v>1831</v>
      </c>
      <c r="H1570">
        <v>222</v>
      </c>
      <c r="I1570" t="s">
        <v>246</v>
      </c>
      <c r="J1570" t="s">
        <v>247</v>
      </c>
      <c r="K1570" s="59">
        <v>6000</v>
      </c>
      <c r="L1570" s="59">
        <v>6000</v>
      </c>
      <c r="M1570" s="59">
        <v>0</v>
      </c>
      <c r="N1570" s="59">
        <v>0</v>
      </c>
      <c r="O1570" s="59">
        <v>0</v>
      </c>
      <c r="P1570" s="59">
        <v>0</v>
      </c>
      <c r="Q1570">
        <v>0</v>
      </c>
      <c r="R1570">
        <v>0</v>
      </c>
    </row>
    <row r="1571" spans="1:19">
      <c r="A1571">
        <v>8655</v>
      </c>
      <c r="B1571" t="s">
        <v>2485</v>
      </c>
      <c r="C1571">
        <v>15984</v>
      </c>
      <c r="D1571" t="s">
        <v>859</v>
      </c>
      <c r="E1571">
        <v>463</v>
      </c>
      <c r="F1571" t="s">
        <v>2396</v>
      </c>
      <c r="G1571" t="s">
        <v>2397</v>
      </c>
      <c r="H1571">
        <v>222</v>
      </c>
      <c r="I1571" t="s">
        <v>246</v>
      </c>
      <c r="J1571" t="s">
        <v>247</v>
      </c>
      <c r="K1571" s="59">
        <v>35524.800000000003</v>
      </c>
      <c r="L1571" s="59">
        <v>43780</v>
      </c>
      <c r="M1571" s="59">
        <v>0</v>
      </c>
      <c r="N1571" s="59">
        <v>0</v>
      </c>
      <c r="O1571" s="59">
        <v>0</v>
      </c>
      <c r="P1571" s="59">
        <v>0</v>
      </c>
      <c r="Q1571">
        <v>0</v>
      </c>
      <c r="R1571">
        <v>0</v>
      </c>
    </row>
    <row r="1572" spans="1:19">
      <c r="A1572">
        <v>8792</v>
      </c>
      <c r="B1572" t="s">
        <v>2499</v>
      </c>
      <c r="C1572">
        <v>15277</v>
      </c>
      <c r="D1572" t="s">
        <v>823</v>
      </c>
      <c r="E1572">
        <v>430</v>
      </c>
      <c r="F1572" t="s">
        <v>2185</v>
      </c>
      <c r="G1572" t="s">
        <v>2184</v>
      </c>
      <c r="H1572">
        <v>222</v>
      </c>
      <c r="I1572" t="s">
        <v>246</v>
      </c>
      <c r="J1572" t="s">
        <v>247</v>
      </c>
      <c r="K1572" s="59">
        <v>60000</v>
      </c>
      <c r="L1572" s="59">
        <v>60000</v>
      </c>
      <c r="M1572" s="59">
        <v>0</v>
      </c>
      <c r="N1572" s="59">
        <v>0</v>
      </c>
      <c r="O1572" s="59">
        <v>0</v>
      </c>
      <c r="P1572" s="59">
        <v>0</v>
      </c>
      <c r="Q1572">
        <v>0</v>
      </c>
      <c r="R1572">
        <v>0</v>
      </c>
      <c r="S1572" t="s">
        <v>2500</v>
      </c>
    </row>
    <row r="1573" spans="1:19">
      <c r="A1573">
        <v>8793</v>
      </c>
      <c r="B1573" t="s">
        <v>2501</v>
      </c>
      <c r="C1573">
        <v>15277</v>
      </c>
      <c r="D1573" t="s">
        <v>823</v>
      </c>
      <c r="E1573">
        <v>430</v>
      </c>
      <c r="F1573" t="s">
        <v>2185</v>
      </c>
      <c r="G1573" t="s">
        <v>2184</v>
      </c>
      <c r="H1573">
        <v>222</v>
      </c>
      <c r="I1573" t="s">
        <v>246</v>
      </c>
      <c r="J1573" t="s">
        <v>247</v>
      </c>
      <c r="K1573" s="59">
        <v>90000</v>
      </c>
      <c r="L1573" s="59">
        <v>90000</v>
      </c>
      <c r="M1573" s="59">
        <v>0</v>
      </c>
      <c r="N1573" s="59">
        <v>0</v>
      </c>
      <c r="O1573" s="59">
        <v>0</v>
      </c>
      <c r="P1573" s="59">
        <v>0</v>
      </c>
      <c r="Q1573">
        <v>0</v>
      </c>
      <c r="R1573">
        <v>0</v>
      </c>
      <c r="S1573" t="s">
        <v>2502</v>
      </c>
    </row>
    <row r="1574" spans="1:19">
      <c r="A1574">
        <v>8809</v>
      </c>
      <c r="B1574" t="s">
        <v>2504</v>
      </c>
      <c r="C1574">
        <v>15278</v>
      </c>
      <c r="D1574" t="s">
        <v>964</v>
      </c>
      <c r="E1574">
        <v>463</v>
      </c>
      <c r="F1574" t="s">
        <v>2396</v>
      </c>
      <c r="G1574" t="s">
        <v>2397</v>
      </c>
      <c r="H1574">
        <v>222</v>
      </c>
      <c r="I1574" t="s">
        <v>246</v>
      </c>
      <c r="J1574" t="s">
        <v>247</v>
      </c>
      <c r="K1574" s="59">
        <v>0</v>
      </c>
      <c r="L1574" s="59">
        <v>0</v>
      </c>
      <c r="M1574" s="59">
        <v>0</v>
      </c>
      <c r="N1574" s="59">
        <v>0</v>
      </c>
      <c r="O1574" s="59">
        <v>0</v>
      </c>
      <c r="P1574" s="59">
        <v>0</v>
      </c>
      <c r="Q1574">
        <v>0</v>
      </c>
      <c r="R1574">
        <v>0</v>
      </c>
      <c r="S1574" t="s">
        <v>2505</v>
      </c>
    </row>
    <row r="1575" spans="1:19">
      <c r="A1575">
        <v>8812</v>
      </c>
      <c r="B1575" t="s">
        <v>2506</v>
      </c>
      <c r="C1575">
        <v>15278</v>
      </c>
      <c r="D1575" t="s">
        <v>964</v>
      </c>
      <c r="E1575">
        <v>463</v>
      </c>
      <c r="F1575" t="s">
        <v>2396</v>
      </c>
      <c r="G1575" t="s">
        <v>2397</v>
      </c>
      <c r="H1575">
        <v>222</v>
      </c>
      <c r="I1575" t="s">
        <v>246</v>
      </c>
      <c r="J1575" t="s">
        <v>247</v>
      </c>
      <c r="K1575" s="59">
        <v>0</v>
      </c>
      <c r="L1575" s="59">
        <v>0</v>
      </c>
      <c r="M1575" s="59">
        <v>0</v>
      </c>
      <c r="N1575" s="59">
        <v>0</v>
      </c>
      <c r="O1575" s="59">
        <v>0</v>
      </c>
      <c r="P1575" s="59">
        <v>0</v>
      </c>
      <c r="Q1575">
        <v>0</v>
      </c>
      <c r="R1575">
        <v>0</v>
      </c>
      <c r="S1575" t="s">
        <v>2507</v>
      </c>
    </row>
    <row r="1576" spans="1:19">
      <c r="A1576">
        <v>8949</v>
      </c>
      <c r="B1576" t="s">
        <v>1212</v>
      </c>
      <c r="C1576">
        <v>160</v>
      </c>
      <c r="D1576" t="s">
        <v>842</v>
      </c>
      <c r="E1576">
        <v>108</v>
      </c>
      <c r="F1576" t="s">
        <v>1213</v>
      </c>
      <c r="G1576" t="s">
        <v>1212</v>
      </c>
      <c r="H1576">
        <v>222</v>
      </c>
      <c r="I1576" t="s">
        <v>246</v>
      </c>
      <c r="J1576" t="s">
        <v>247</v>
      </c>
      <c r="K1576" s="59">
        <v>14203</v>
      </c>
      <c r="L1576" s="59">
        <v>14203</v>
      </c>
      <c r="M1576" s="59">
        <v>0</v>
      </c>
      <c r="N1576" s="59">
        <v>0</v>
      </c>
      <c r="O1576" s="59">
        <v>0</v>
      </c>
      <c r="P1576" s="59">
        <v>14203</v>
      </c>
      <c r="Q1576">
        <v>0</v>
      </c>
      <c r="R1576">
        <v>0</v>
      </c>
    </row>
    <row r="1577" spans="1:19">
      <c r="A1577">
        <v>8969</v>
      </c>
      <c r="B1577" t="s">
        <v>2515</v>
      </c>
      <c r="C1577">
        <v>16073</v>
      </c>
      <c r="D1577" t="s">
        <v>857</v>
      </c>
      <c r="E1577">
        <v>353</v>
      </c>
      <c r="F1577" t="s">
        <v>1267</v>
      </c>
      <c r="G1577" t="s">
        <v>1268</v>
      </c>
      <c r="H1577">
        <v>222</v>
      </c>
      <c r="I1577" t="s">
        <v>246</v>
      </c>
      <c r="J1577" t="s">
        <v>247</v>
      </c>
      <c r="K1577" s="59">
        <v>14000</v>
      </c>
      <c r="L1577" s="59">
        <v>14000</v>
      </c>
      <c r="M1577" s="59">
        <v>0</v>
      </c>
      <c r="N1577" s="59">
        <v>0</v>
      </c>
      <c r="O1577" s="59">
        <v>0</v>
      </c>
      <c r="P1577" s="59">
        <v>0</v>
      </c>
      <c r="Q1577">
        <v>0</v>
      </c>
      <c r="R1577">
        <v>0</v>
      </c>
    </row>
    <row r="1578" spans="1:19">
      <c r="A1578">
        <v>8973</v>
      </c>
      <c r="B1578" t="s">
        <v>2517</v>
      </c>
      <c r="C1578">
        <v>16073</v>
      </c>
      <c r="D1578" t="s">
        <v>857</v>
      </c>
      <c r="E1578">
        <v>356</v>
      </c>
      <c r="F1578" t="s">
        <v>1510</v>
      </c>
      <c r="G1578" t="s">
        <v>1511</v>
      </c>
      <c r="H1578">
        <v>222</v>
      </c>
      <c r="I1578" t="s">
        <v>246</v>
      </c>
      <c r="J1578" t="s">
        <v>247</v>
      </c>
      <c r="K1578" s="59">
        <v>7000</v>
      </c>
      <c r="L1578" s="59">
        <v>7000</v>
      </c>
      <c r="M1578" s="59">
        <v>0</v>
      </c>
      <c r="N1578" s="59">
        <v>0</v>
      </c>
      <c r="O1578" s="59">
        <v>0</v>
      </c>
      <c r="P1578" s="59">
        <v>0</v>
      </c>
      <c r="Q1578">
        <v>0</v>
      </c>
      <c r="R1578">
        <v>0</v>
      </c>
    </row>
    <row r="1579" spans="1:19">
      <c r="A1579">
        <v>9106</v>
      </c>
      <c r="B1579" t="s">
        <v>2538</v>
      </c>
      <c r="C1579">
        <v>15986</v>
      </c>
      <c r="D1579" t="s">
        <v>966</v>
      </c>
      <c r="E1579">
        <v>463</v>
      </c>
      <c r="F1579" t="s">
        <v>2396</v>
      </c>
      <c r="G1579" t="s">
        <v>2397</v>
      </c>
      <c r="H1579">
        <v>222</v>
      </c>
      <c r="I1579" t="s">
        <v>246</v>
      </c>
      <c r="J1579" t="s">
        <v>247</v>
      </c>
      <c r="K1579" s="59">
        <v>0</v>
      </c>
      <c r="L1579" s="59">
        <v>63386</v>
      </c>
      <c r="M1579" s="59">
        <v>0</v>
      </c>
      <c r="N1579" s="59">
        <v>0</v>
      </c>
      <c r="O1579" s="59">
        <v>0</v>
      </c>
      <c r="P1579" s="59">
        <v>0</v>
      </c>
      <c r="Q1579">
        <v>0</v>
      </c>
      <c r="R1579">
        <v>0</v>
      </c>
    </row>
    <row r="1580" spans="1:19">
      <c r="A1580">
        <v>9403</v>
      </c>
      <c r="B1580" t="s">
        <v>2588</v>
      </c>
      <c r="C1580">
        <v>47</v>
      </c>
      <c r="D1580" t="s">
        <v>960</v>
      </c>
      <c r="E1580">
        <v>453</v>
      </c>
      <c r="F1580" t="s">
        <v>2428</v>
      </c>
      <c r="G1580" t="s">
        <v>2429</v>
      </c>
      <c r="H1580">
        <v>222</v>
      </c>
      <c r="I1580" t="s">
        <v>246</v>
      </c>
      <c r="J1580" t="s">
        <v>247</v>
      </c>
      <c r="K1580" s="59">
        <v>0</v>
      </c>
      <c r="L1580" s="59">
        <v>8500</v>
      </c>
      <c r="M1580" s="59">
        <v>0</v>
      </c>
      <c r="N1580" s="59">
        <v>0</v>
      </c>
      <c r="O1580" s="59">
        <v>0</v>
      </c>
      <c r="P1580" s="59">
        <v>0</v>
      </c>
      <c r="Q1580">
        <v>0</v>
      </c>
      <c r="R1580">
        <v>0</v>
      </c>
    </row>
    <row r="1581" spans="1:19">
      <c r="A1581">
        <v>9407</v>
      </c>
      <c r="B1581" t="s">
        <v>2590</v>
      </c>
      <c r="C1581">
        <v>7473</v>
      </c>
      <c r="D1581" t="s">
        <v>709</v>
      </c>
      <c r="E1581">
        <v>465</v>
      </c>
      <c r="F1581" t="s">
        <v>1830</v>
      </c>
      <c r="G1581" t="s">
        <v>1831</v>
      </c>
      <c r="H1581">
        <v>222</v>
      </c>
      <c r="I1581" t="s">
        <v>246</v>
      </c>
      <c r="J1581" t="s">
        <v>247</v>
      </c>
      <c r="K1581" s="59">
        <v>0</v>
      </c>
      <c r="L1581" s="59">
        <v>17550</v>
      </c>
      <c r="M1581" s="59">
        <v>0</v>
      </c>
      <c r="N1581" s="59">
        <v>0</v>
      </c>
      <c r="O1581" s="59">
        <v>0</v>
      </c>
      <c r="P1581" s="59">
        <v>0</v>
      </c>
      <c r="Q1581">
        <v>0</v>
      </c>
      <c r="R1581">
        <v>0</v>
      </c>
    </row>
    <row r="1582" spans="1:19">
      <c r="A1582">
        <v>7725</v>
      </c>
      <c r="B1582" t="s">
        <v>2393</v>
      </c>
      <c r="C1582">
        <v>57</v>
      </c>
      <c r="D1582" t="s">
        <v>840</v>
      </c>
      <c r="E1582">
        <v>466</v>
      </c>
      <c r="F1582" t="s">
        <v>2394</v>
      </c>
      <c r="G1582" t="s">
        <v>2393</v>
      </c>
      <c r="H1582">
        <v>234</v>
      </c>
      <c r="I1582" t="s">
        <v>526</v>
      </c>
      <c r="J1582" t="s">
        <v>525</v>
      </c>
      <c r="K1582" s="59">
        <v>2700</v>
      </c>
      <c r="L1582" s="59">
        <v>2700</v>
      </c>
      <c r="M1582" s="59">
        <v>0</v>
      </c>
      <c r="N1582" s="59">
        <v>0</v>
      </c>
      <c r="O1582" s="59">
        <v>0</v>
      </c>
      <c r="P1582" s="59">
        <v>0</v>
      </c>
      <c r="Q1582">
        <v>0</v>
      </c>
      <c r="R1582">
        <v>0</v>
      </c>
    </row>
    <row r="1583" spans="1:19">
      <c r="A1583">
        <v>2163</v>
      </c>
      <c r="B1583" t="s">
        <v>1214</v>
      </c>
      <c r="C1583">
        <v>161</v>
      </c>
      <c r="D1583" t="s">
        <v>967</v>
      </c>
      <c r="E1583">
        <v>109</v>
      </c>
      <c r="F1583" t="s">
        <v>1215</v>
      </c>
      <c r="G1583" t="s">
        <v>1214</v>
      </c>
      <c r="H1583">
        <v>223</v>
      </c>
      <c r="I1583" t="s">
        <v>325</v>
      </c>
      <c r="J1583" t="s">
        <v>326</v>
      </c>
      <c r="K1583" s="59">
        <v>17000</v>
      </c>
      <c r="L1583" s="59">
        <v>17000</v>
      </c>
      <c r="M1583" s="59">
        <v>0</v>
      </c>
      <c r="N1583" s="59">
        <v>0</v>
      </c>
      <c r="O1583" s="59">
        <v>0</v>
      </c>
      <c r="P1583" s="59">
        <v>0</v>
      </c>
      <c r="Q1583">
        <v>0</v>
      </c>
      <c r="R1583">
        <v>0</v>
      </c>
    </row>
    <row r="1584" spans="1:19">
      <c r="A1584">
        <v>2233</v>
      </c>
      <c r="B1584" t="s">
        <v>1287</v>
      </c>
      <c r="C1584">
        <v>9600</v>
      </c>
      <c r="D1584" t="s">
        <v>703</v>
      </c>
      <c r="E1584">
        <v>109</v>
      </c>
      <c r="F1584" t="s">
        <v>1215</v>
      </c>
      <c r="G1584" t="s">
        <v>1214</v>
      </c>
      <c r="H1584">
        <v>223</v>
      </c>
      <c r="I1584" t="s">
        <v>325</v>
      </c>
      <c r="J1584" t="s">
        <v>326</v>
      </c>
      <c r="K1584" s="59">
        <v>10080</v>
      </c>
      <c r="L1584" s="59">
        <v>10080</v>
      </c>
      <c r="M1584" s="59">
        <v>0</v>
      </c>
      <c r="N1584" s="59">
        <v>0</v>
      </c>
      <c r="O1584" s="59">
        <v>0</v>
      </c>
      <c r="P1584" s="59">
        <v>0</v>
      </c>
      <c r="Q1584">
        <v>0</v>
      </c>
      <c r="R1584">
        <v>0</v>
      </c>
    </row>
    <row r="1585" spans="1:19">
      <c r="A1585">
        <v>2261</v>
      </c>
      <c r="B1585" t="s">
        <v>1318</v>
      </c>
      <c r="C1585">
        <v>11132</v>
      </c>
      <c r="D1585" t="s">
        <v>233</v>
      </c>
      <c r="E1585">
        <v>109</v>
      </c>
      <c r="F1585" t="s">
        <v>1215</v>
      </c>
      <c r="G1585" t="s">
        <v>1214</v>
      </c>
      <c r="H1585">
        <v>223</v>
      </c>
      <c r="I1585" t="s">
        <v>325</v>
      </c>
      <c r="J1585" t="s">
        <v>326</v>
      </c>
      <c r="K1585" s="59">
        <v>2500</v>
      </c>
      <c r="L1585" s="59">
        <v>2500</v>
      </c>
      <c r="M1585" s="59">
        <v>0</v>
      </c>
      <c r="N1585" s="59">
        <v>0</v>
      </c>
      <c r="O1585" s="59">
        <v>0</v>
      </c>
      <c r="P1585" s="59">
        <v>0</v>
      </c>
      <c r="Q1585">
        <v>0</v>
      </c>
      <c r="R1585">
        <v>0</v>
      </c>
      <c r="S1585" t="s">
        <v>1317</v>
      </c>
    </row>
    <row r="1586" spans="1:19">
      <c r="A1586">
        <v>2263</v>
      </c>
      <c r="B1586" t="s">
        <v>1321</v>
      </c>
      <c r="C1586">
        <v>11132</v>
      </c>
      <c r="D1586" t="s">
        <v>233</v>
      </c>
      <c r="E1586">
        <v>109</v>
      </c>
      <c r="F1586" t="s">
        <v>1215</v>
      </c>
      <c r="G1586" t="s">
        <v>1214</v>
      </c>
      <c r="H1586">
        <v>223</v>
      </c>
      <c r="I1586" t="s">
        <v>325</v>
      </c>
      <c r="J1586" t="s">
        <v>326</v>
      </c>
      <c r="K1586" s="59">
        <v>4449</v>
      </c>
      <c r="L1586" s="59">
        <v>4449</v>
      </c>
      <c r="M1586" s="59">
        <v>0</v>
      </c>
      <c r="N1586" s="59">
        <v>0</v>
      </c>
      <c r="O1586" s="59">
        <v>0</v>
      </c>
      <c r="P1586" s="59">
        <v>0</v>
      </c>
      <c r="Q1586">
        <v>0</v>
      </c>
      <c r="R1586">
        <v>0</v>
      </c>
      <c r="S1586" t="s">
        <v>1320</v>
      </c>
    </row>
    <row r="1587" spans="1:19">
      <c r="A1587">
        <v>2266</v>
      </c>
      <c r="B1587" t="s">
        <v>1324</v>
      </c>
      <c r="C1587">
        <v>11132</v>
      </c>
      <c r="D1587" t="s">
        <v>233</v>
      </c>
      <c r="E1587">
        <v>109</v>
      </c>
      <c r="F1587" t="s">
        <v>1215</v>
      </c>
      <c r="G1587" t="s">
        <v>1214</v>
      </c>
      <c r="H1587">
        <v>223</v>
      </c>
      <c r="I1587" t="s">
        <v>325</v>
      </c>
      <c r="J1587" t="s">
        <v>326</v>
      </c>
      <c r="K1587" s="59">
        <v>1559</v>
      </c>
      <c r="L1587" s="59">
        <v>1559</v>
      </c>
      <c r="M1587" s="59">
        <v>0</v>
      </c>
      <c r="N1587" s="59">
        <v>0</v>
      </c>
      <c r="O1587" s="59">
        <v>0</v>
      </c>
      <c r="P1587" s="59">
        <v>0</v>
      </c>
      <c r="Q1587">
        <v>0</v>
      </c>
      <c r="R1587">
        <v>0</v>
      </c>
      <c r="S1587" t="s">
        <v>1323</v>
      </c>
    </row>
    <row r="1588" spans="1:19">
      <c r="A1588">
        <v>2268</v>
      </c>
      <c r="B1588" t="s">
        <v>1327</v>
      </c>
      <c r="C1588">
        <v>11132</v>
      </c>
      <c r="D1588" t="s">
        <v>233</v>
      </c>
      <c r="E1588">
        <v>109</v>
      </c>
      <c r="F1588" t="s">
        <v>1215</v>
      </c>
      <c r="G1588" t="s">
        <v>1214</v>
      </c>
      <c r="H1588">
        <v>223</v>
      </c>
      <c r="I1588" t="s">
        <v>325</v>
      </c>
      <c r="J1588" t="s">
        <v>326</v>
      </c>
      <c r="K1588" s="59">
        <v>3442</v>
      </c>
      <c r="L1588" s="59">
        <v>3442</v>
      </c>
      <c r="M1588" s="59">
        <v>0</v>
      </c>
      <c r="N1588" s="59">
        <v>0</v>
      </c>
      <c r="O1588" s="59">
        <v>0</v>
      </c>
      <c r="P1588" s="59">
        <v>0</v>
      </c>
      <c r="Q1588">
        <v>0</v>
      </c>
      <c r="R1588">
        <v>0</v>
      </c>
      <c r="S1588" t="s">
        <v>1326</v>
      </c>
    </row>
    <row r="1589" spans="1:19">
      <c r="A1589">
        <v>2270</v>
      </c>
      <c r="B1589" t="s">
        <v>1329</v>
      </c>
      <c r="C1589">
        <v>11132</v>
      </c>
      <c r="D1589" t="s">
        <v>233</v>
      </c>
      <c r="E1589">
        <v>109</v>
      </c>
      <c r="F1589" t="s">
        <v>1215</v>
      </c>
      <c r="G1589" t="s">
        <v>1214</v>
      </c>
      <c r="H1589">
        <v>223</v>
      </c>
      <c r="I1589" t="s">
        <v>325</v>
      </c>
      <c r="J1589" t="s">
        <v>326</v>
      </c>
      <c r="K1589" s="59">
        <v>13395</v>
      </c>
      <c r="L1589" s="59">
        <v>13395</v>
      </c>
      <c r="M1589" s="59">
        <v>0</v>
      </c>
      <c r="N1589" s="59">
        <v>0</v>
      </c>
      <c r="O1589" s="59">
        <v>0</v>
      </c>
      <c r="P1589" s="59">
        <v>0</v>
      </c>
      <c r="Q1589">
        <v>0</v>
      </c>
      <c r="R1589">
        <v>0</v>
      </c>
      <c r="S1589" t="s">
        <v>1056</v>
      </c>
    </row>
    <row r="1590" spans="1:19">
      <c r="A1590">
        <v>2272</v>
      </c>
      <c r="B1590" t="s">
        <v>1332</v>
      </c>
      <c r="C1590">
        <v>11132</v>
      </c>
      <c r="D1590" t="s">
        <v>233</v>
      </c>
      <c r="E1590">
        <v>109</v>
      </c>
      <c r="F1590" t="s">
        <v>1215</v>
      </c>
      <c r="G1590" t="s">
        <v>1214</v>
      </c>
      <c r="H1590">
        <v>223</v>
      </c>
      <c r="I1590" t="s">
        <v>325</v>
      </c>
      <c r="J1590" t="s">
        <v>326</v>
      </c>
      <c r="K1590" s="59">
        <v>8812</v>
      </c>
      <c r="L1590" s="59">
        <v>8812</v>
      </c>
      <c r="M1590" s="59">
        <v>0</v>
      </c>
      <c r="N1590" s="59">
        <v>0</v>
      </c>
      <c r="O1590" s="59">
        <v>0</v>
      </c>
      <c r="P1590" s="59">
        <v>0</v>
      </c>
      <c r="Q1590">
        <v>0</v>
      </c>
      <c r="R1590">
        <v>0</v>
      </c>
      <c r="S1590" t="s">
        <v>1331</v>
      </c>
    </row>
    <row r="1591" spans="1:19">
      <c r="A1591">
        <v>2274</v>
      </c>
      <c r="B1591" t="s">
        <v>1335</v>
      </c>
      <c r="C1591">
        <v>11132</v>
      </c>
      <c r="D1591" t="s">
        <v>233</v>
      </c>
      <c r="E1591">
        <v>109</v>
      </c>
      <c r="F1591" t="s">
        <v>1215</v>
      </c>
      <c r="G1591" t="s">
        <v>1214</v>
      </c>
      <c r="H1591">
        <v>223</v>
      </c>
      <c r="I1591" t="s">
        <v>325</v>
      </c>
      <c r="J1591" t="s">
        <v>326</v>
      </c>
      <c r="K1591" s="59">
        <v>23405</v>
      </c>
      <c r="L1591" s="59">
        <v>23405</v>
      </c>
      <c r="M1591" s="59">
        <v>0</v>
      </c>
      <c r="N1591" s="59">
        <v>0</v>
      </c>
      <c r="O1591" s="59">
        <v>0</v>
      </c>
      <c r="P1591" s="59">
        <v>0</v>
      </c>
      <c r="Q1591">
        <v>0</v>
      </c>
      <c r="R1591">
        <v>0</v>
      </c>
      <c r="S1591" t="s">
        <v>1336</v>
      </c>
    </row>
    <row r="1592" spans="1:19">
      <c r="A1592">
        <v>2286</v>
      </c>
      <c r="B1592" t="s">
        <v>1339</v>
      </c>
      <c r="C1592">
        <v>11132</v>
      </c>
      <c r="D1592" t="s">
        <v>233</v>
      </c>
      <c r="E1592">
        <v>109</v>
      </c>
      <c r="F1592" t="s">
        <v>1215</v>
      </c>
      <c r="G1592" t="s">
        <v>1214</v>
      </c>
      <c r="H1592">
        <v>223</v>
      </c>
      <c r="I1592" t="s">
        <v>325</v>
      </c>
      <c r="J1592" t="s">
        <v>326</v>
      </c>
      <c r="K1592" s="59">
        <v>41780.25</v>
      </c>
      <c r="L1592" s="59">
        <v>41780.25</v>
      </c>
      <c r="M1592" s="59">
        <v>0</v>
      </c>
      <c r="N1592" s="59">
        <v>0</v>
      </c>
      <c r="O1592" s="59">
        <v>0</v>
      </c>
      <c r="P1592" s="59">
        <v>0</v>
      </c>
      <c r="Q1592">
        <v>0</v>
      </c>
      <c r="R1592">
        <v>0</v>
      </c>
      <c r="S1592" t="s">
        <v>1338</v>
      </c>
    </row>
    <row r="1593" spans="1:19">
      <c r="A1593">
        <v>2335</v>
      </c>
      <c r="B1593" t="s">
        <v>1214</v>
      </c>
      <c r="C1593">
        <v>8761</v>
      </c>
      <c r="D1593" t="s">
        <v>399</v>
      </c>
      <c r="E1593">
        <v>109</v>
      </c>
      <c r="F1593" t="s">
        <v>1215</v>
      </c>
      <c r="G1593" t="s">
        <v>1214</v>
      </c>
      <c r="H1593">
        <v>223</v>
      </c>
      <c r="I1593" t="s">
        <v>325</v>
      </c>
      <c r="J1593" t="s">
        <v>326</v>
      </c>
      <c r="K1593" s="59">
        <v>4613.03</v>
      </c>
      <c r="L1593" s="59">
        <v>4613.03</v>
      </c>
      <c r="M1593" s="59">
        <v>0</v>
      </c>
      <c r="N1593" s="59">
        <v>0</v>
      </c>
      <c r="O1593" s="59">
        <v>0</v>
      </c>
      <c r="P1593" s="59">
        <v>0</v>
      </c>
      <c r="Q1593">
        <v>0</v>
      </c>
      <c r="R1593">
        <v>0</v>
      </c>
      <c r="S1593" t="s">
        <v>1348</v>
      </c>
    </row>
    <row r="1594" spans="1:19">
      <c r="A1594">
        <v>2343</v>
      </c>
      <c r="B1594" t="s">
        <v>1214</v>
      </c>
      <c r="C1594">
        <v>8761</v>
      </c>
      <c r="D1594" t="s">
        <v>399</v>
      </c>
      <c r="E1594">
        <v>109</v>
      </c>
      <c r="F1594" t="s">
        <v>1215</v>
      </c>
      <c r="G1594" t="s">
        <v>1214</v>
      </c>
      <c r="H1594">
        <v>223</v>
      </c>
      <c r="I1594" t="s">
        <v>325</v>
      </c>
      <c r="J1594" t="s">
        <v>326</v>
      </c>
      <c r="K1594" s="59">
        <v>5500</v>
      </c>
      <c r="L1594" s="59">
        <v>5500</v>
      </c>
      <c r="M1594" s="59">
        <v>0</v>
      </c>
      <c r="N1594" s="59">
        <v>0</v>
      </c>
      <c r="O1594" s="59">
        <v>0</v>
      </c>
      <c r="P1594" s="59">
        <v>0</v>
      </c>
      <c r="Q1594">
        <v>0</v>
      </c>
      <c r="R1594">
        <v>0</v>
      </c>
      <c r="S1594" t="s">
        <v>1350</v>
      </c>
    </row>
    <row r="1595" spans="1:19">
      <c r="A1595">
        <v>2359</v>
      </c>
      <c r="B1595" t="s">
        <v>1214</v>
      </c>
      <c r="C1595">
        <v>8761</v>
      </c>
      <c r="D1595" t="s">
        <v>399</v>
      </c>
      <c r="E1595">
        <v>109</v>
      </c>
      <c r="F1595" t="s">
        <v>1215</v>
      </c>
      <c r="G1595" t="s">
        <v>1214</v>
      </c>
      <c r="H1595">
        <v>223</v>
      </c>
      <c r="I1595" t="s">
        <v>325</v>
      </c>
      <c r="J1595" t="s">
        <v>326</v>
      </c>
      <c r="K1595" s="59">
        <v>7194.59</v>
      </c>
      <c r="L1595" s="59">
        <v>7194.59</v>
      </c>
      <c r="M1595" s="59">
        <v>0</v>
      </c>
      <c r="N1595" s="59">
        <v>0</v>
      </c>
      <c r="O1595" s="59">
        <v>0</v>
      </c>
      <c r="P1595" s="59">
        <v>0</v>
      </c>
      <c r="Q1595">
        <v>0</v>
      </c>
      <c r="R1595">
        <v>0</v>
      </c>
      <c r="S1595" t="s">
        <v>1098</v>
      </c>
    </row>
    <row r="1596" spans="1:19">
      <c r="A1596">
        <v>2377</v>
      </c>
      <c r="B1596" t="s">
        <v>1362</v>
      </c>
      <c r="C1596">
        <v>8761</v>
      </c>
      <c r="D1596" t="s">
        <v>399</v>
      </c>
      <c r="E1596">
        <v>109</v>
      </c>
      <c r="F1596" t="s">
        <v>1215</v>
      </c>
      <c r="G1596" t="s">
        <v>1214</v>
      </c>
      <c r="H1596">
        <v>223</v>
      </c>
      <c r="I1596" t="s">
        <v>325</v>
      </c>
      <c r="J1596" t="s">
        <v>326</v>
      </c>
      <c r="K1596" s="59">
        <v>10000</v>
      </c>
      <c r="L1596" s="59">
        <v>10000</v>
      </c>
      <c r="M1596" s="59">
        <v>2138.8200000000002</v>
      </c>
      <c r="N1596" s="59">
        <v>0</v>
      </c>
      <c r="O1596" s="59">
        <v>0</v>
      </c>
      <c r="P1596" s="59">
        <v>0</v>
      </c>
      <c r="Q1596">
        <v>0</v>
      </c>
      <c r="R1596">
        <v>0</v>
      </c>
      <c r="S1596" t="s">
        <v>1361</v>
      </c>
    </row>
    <row r="1597" spans="1:19">
      <c r="A1597">
        <v>2379</v>
      </c>
      <c r="B1597" t="s">
        <v>1214</v>
      </c>
      <c r="C1597">
        <v>8761</v>
      </c>
      <c r="D1597" t="s">
        <v>399</v>
      </c>
      <c r="E1597">
        <v>109</v>
      </c>
      <c r="F1597" t="s">
        <v>1215</v>
      </c>
      <c r="G1597" t="s">
        <v>1214</v>
      </c>
      <c r="H1597">
        <v>223</v>
      </c>
      <c r="I1597" t="s">
        <v>325</v>
      </c>
      <c r="J1597" t="s">
        <v>326</v>
      </c>
      <c r="K1597" s="59">
        <v>5412.84</v>
      </c>
      <c r="L1597" s="59">
        <v>5412.84</v>
      </c>
      <c r="M1597" s="59">
        <v>561.65</v>
      </c>
      <c r="N1597" s="59">
        <v>0</v>
      </c>
      <c r="O1597" s="59">
        <v>0</v>
      </c>
      <c r="P1597" s="59">
        <v>0</v>
      </c>
      <c r="Q1597">
        <v>0</v>
      </c>
      <c r="R1597">
        <v>0</v>
      </c>
      <c r="S1597" t="s">
        <v>1108</v>
      </c>
    </row>
    <row r="1598" spans="1:19">
      <c r="A1598">
        <v>2402</v>
      </c>
      <c r="B1598" t="s">
        <v>1214</v>
      </c>
      <c r="C1598">
        <v>10192</v>
      </c>
      <c r="D1598" t="s">
        <v>702</v>
      </c>
      <c r="E1598">
        <v>109</v>
      </c>
      <c r="F1598" t="s">
        <v>1215</v>
      </c>
      <c r="G1598" t="s">
        <v>1214</v>
      </c>
      <c r="H1598">
        <v>223</v>
      </c>
      <c r="I1598" t="s">
        <v>325</v>
      </c>
      <c r="J1598" t="s">
        <v>326</v>
      </c>
      <c r="K1598" s="59">
        <v>15146.04</v>
      </c>
      <c r="L1598" s="59">
        <v>15146.04</v>
      </c>
      <c r="M1598" s="59">
        <v>0</v>
      </c>
      <c r="N1598" s="59">
        <v>0</v>
      </c>
      <c r="O1598" s="59">
        <v>0</v>
      </c>
      <c r="P1598" s="59">
        <v>0</v>
      </c>
      <c r="Q1598">
        <v>0</v>
      </c>
      <c r="R1598">
        <v>0</v>
      </c>
    </row>
    <row r="1599" spans="1:19">
      <c r="A1599">
        <v>2422</v>
      </c>
      <c r="B1599" t="s">
        <v>1385</v>
      </c>
      <c r="C1599">
        <v>8761</v>
      </c>
      <c r="D1599" t="s">
        <v>399</v>
      </c>
      <c r="E1599">
        <v>109</v>
      </c>
      <c r="F1599" t="s">
        <v>1215</v>
      </c>
      <c r="G1599" t="s">
        <v>1214</v>
      </c>
      <c r="H1599">
        <v>223</v>
      </c>
      <c r="I1599" t="s">
        <v>325</v>
      </c>
      <c r="J1599" t="s">
        <v>326</v>
      </c>
      <c r="K1599" s="59">
        <v>14174.21</v>
      </c>
      <c r="L1599" s="59">
        <v>14174.21</v>
      </c>
      <c r="M1599" s="59">
        <v>0</v>
      </c>
      <c r="N1599" s="59">
        <v>0</v>
      </c>
      <c r="O1599" s="59">
        <v>0</v>
      </c>
      <c r="P1599" s="59">
        <v>0</v>
      </c>
      <c r="Q1599">
        <v>0</v>
      </c>
      <c r="R1599">
        <v>0</v>
      </c>
      <c r="S1599" t="s">
        <v>1384</v>
      </c>
    </row>
    <row r="1600" spans="1:19">
      <c r="A1600">
        <v>2434</v>
      </c>
      <c r="B1600" t="s">
        <v>1392</v>
      </c>
      <c r="C1600">
        <v>8761</v>
      </c>
      <c r="D1600" t="s">
        <v>399</v>
      </c>
      <c r="E1600">
        <v>109</v>
      </c>
      <c r="F1600" t="s">
        <v>1215</v>
      </c>
      <c r="G1600" t="s">
        <v>1214</v>
      </c>
      <c r="H1600">
        <v>223</v>
      </c>
      <c r="I1600" t="s">
        <v>325</v>
      </c>
      <c r="J1600" t="s">
        <v>326</v>
      </c>
      <c r="K1600" s="59">
        <v>34373.120000000003</v>
      </c>
      <c r="L1600" s="59">
        <v>34373.120000000003</v>
      </c>
      <c r="M1600" s="59">
        <v>0</v>
      </c>
      <c r="N1600" s="59">
        <v>0</v>
      </c>
      <c r="O1600" s="59">
        <v>1400</v>
      </c>
      <c r="P1600" s="59">
        <v>0</v>
      </c>
      <c r="Q1600">
        <v>0</v>
      </c>
      <c r="R1600">
        <v>0</v>
      </c>
      <c r="S1600" t="s">
        <v>1391</v>
      </c>
    </row>
    <row r="1601" spans="1:19">
      <c r="A1601">
        <v>2447</v>
      </c>
      <c r="B1601" t="s">
        <v>1214</v>
      </c>
      <c r="C1601">
        <v>8761</v>
      </c>
      <c r="D1601" t="s">
        <v>399</v>
      </c>
      <c r="E1601">
        <v>109</v>
      </c>
      <c r="F1601" t="s">
        <v>1215</v>
      </c>
      <c r="G1601" t="s">
        <v>1214</v>
      </c>
      <c r="H1601">
        <v>223</v>
      </c>
      <c r="I1601" t="s">
        <v>325</v>
      </c>
      <c r="J1601" t="s">
        <v>326</v>
      </c>
      <c r="K1601" s="59">
        <v>16689.8</v>
      </c>
      <c r="L1601" s="59">
        <v>16689.8</v>
      </c>
      <c r="M1601" s="59">
        <v>0</v>
      </c>
      <c r="N1601" s="59">
        <v>0</v>
      </c>
      <c r="O1601" s="59">
        <v>0</v>
      </c>
      <c r="P1601" s="59">
        <v>0</v>
      </c>
      <c r="Q1601">
        <v>0</v>
      </c>
      <c r="R1601">
        <v>0</v>
      </c>
      <c r="S1601" t="s">
        <v>1406</v>
      </c>
    </row>
    <row r="1602" spans="1:19">
      <c r="A1602">
        <v>2455</v>
      </c>
      <c r="B1602" t="s">
        <v>1415</v>
      </c>
      <c r="C1602">
        <v>8761</v>
      </c>
      <c r="D1602" t="s">
        <v>399</v>
      </c>
      <c r="E1602">
        <v>109</v>
      </c>
      <c r="F1602" t="s">
        <v>1215</v>
      </c>
      <c r="G1602" t="s">
        <v>1214</v>
      </c>
      <c r="H1602">
        <v>223</v>
      </c>
      <c r="I1602" t="s">
        <v>325</v>
      </c>
      <c r="J1602" t="s">
        <v>326</v>
      </c>
      <c r="K1602" s="59">
        <v>1000</v>
      </c>
      <c r="L1602" s="59">
        <v>1000</v>
      </c>
      <c r="M1602" s="59">
        <v>0</v>
      </c>
      <c r="N1602" s="59">
        <v>0</v>
      </c>
      <c r="O1602" s="59">
        <v>0</v>
      </c>
      <c r="P1602" s="59">
        <v>0</v>
      </c>
      <c r="Q1602">
        <v>0</v>
      </c>
      <c r="R1602">
        <v>0</v>
      </c>
      <c r="S1602" t="s">
        <v>1414</v>
      </c>
    </row>
    <row r="1603" spans="1:19">
      <c r="A1603">
        <v>2465</v>
      </c>
      <c r="B1603" t="s">
        <v>1428</v>
      </c>
      <c r="C1603">
        <v>8761</v>
      </c>
      <c r="D1603" t="s">
        <v>399</v>
      </c>
      <c r="E1603">
        <v>109</v>
      </c>
      <c r="F1603" t="s">
        <v>1215</v>
      </c>
      <c r="G1603" t="s">
        <v>1214</v>
      </c>
      <c r="H1603">
        <v>223</v>
      </c>
      <c r="I1603" t="s">
        <v>325</v>
      </c>
      <c r="J1603" t="s">
        <v>326</v>
      </c>
      <c r="K1603" s="59">
        <v>12400.82</v>
      </c>
      <c r="L1603" s="59">
        <v>12400.82</v>
      </c>
      <c r="M1603" s="59">
        <v>0</v>
      </c>
      <c r="N1603" s="59">
        <v>0</v>
      </c>
      <c r="O1603" s="59">
        <v>0</v>
      </c>
      <c r="P1603" s="59">
        <v>0</v>
      </c>
      <c r="Q1603">
        <v>0</v>
      </c>
      <c r="R1603">
        <v>0</v>
      </c>
      <c r="S1603" t="s">
        <v>1427</v>
      </c>
    </row>
    <row r="1604" spans="1:19">
      <c r="A1604">
        <v>2472</v>
      </c>
      <c r="B1604" t="s">
        <v>1437</v>
      </c>
      <c r="C1604">
        <v>8761</v>
      </c>
      <c r="D1604" t="s">
        <v>399</v>
      </c>
      <c r="E1604">
        <v>109</v>
      </c>
      <c r="F1604" t="s">
        <v>1215</v>
      </c>
      <c r="G1604" t="s">
        <v>1214</v>
      </c>
      <c r="H1604">
        <v>223</v>
      </c>
      <c r="I1604" t="s">
        <v>325</v>
      </c>
      <c r="J1604" t="s">
        <v>326</v>
      </c>
      <c r="K1604" s="59">
        <v>6919.92</v>
      </c>
      <c r="L1604" s="59">
        <v>6919.92</v>
      </c>
      <c r="M1604" s="59">
        <v>0</v>
      </c>
      <c r="N1604" s="59">
        <v>0</v>
      </c>
      <c r="O1604" s="59">
        <v>0</v>
      </c>
      <c r="P1604" s="59">
        <v>0</v>
      </c>
      <c r="Q1604">
        <v>0</v>
      </c>
      <c r="R1604">
        <v>0</v>
      </c>
      <c r="S1604" t="s">
        <v>1436</v>
      </c>
    </row>
    <row r="1605" spans="1:19">
      <c r="A1605">
        <v>2485</v>
      </c>
      <c r="B1605" t="s">
        <v>1452</v>
      </c>
      <c r="C1605">
        <v>8761</v>
      </c>
      <c r="D1605" t="s">
        <v>399</v>
      </c>
      <c r="E1605">
        <v>109</v>
      </c>
      <c r="F1605" t="s">
        <v>1215</v>
      </c>
      <c r="G1605" t="s">
        <v>1214</v>
      </c>
      <c r="H1605">
        <v>223</v>
      </c>
      <c r="I1605" t="s">
        <v>325</v>
      </c>
      <c r="J1605" t="s">
        <v>326</v>
      </c>
      <c r="K1605" s="59">
        <v>18600.82</v>
      </c>
      <c r="L1605" s="59">
        <v>18600.82</v>
      </c>
      <c r="M1605" s="59">
        <v>0</v>
      </c>
      <c r="N1605" s="59">
        <v>0</v>
      </c>
      <c r="O1605" s="59">
        <v>0</v>
      </c>
      <c r="P1605" s="59">
        <v>0</v>
      </c>
      <c r="Q1605">
        <v>0</v>
      </c>
      <c r="R1605">
        <v>0</v>
      </c>
      <c r="S1605" t="s">
        <v>1451</v>
      </c>
    </row>
    <row r="1606" spans="1:19">
      <c r="A1606">
        <v>2487</v>
      </c>
      <c r="B1606" t="s">
        <v>1455</v>
      </c>
      <c r="C1606">
        <v>8761</v>
      </c>
      <c r="D1606" t="s">
        <v>399</v>
      </c>
      <c r="E1606">
        <v>109</v>
      </c>
      <c r="F1606" t="s">
        <v>1215</v>
      </c>
      <c r="G1606" t="s">
        <v>1214</v>
      </c>
      <c r="H1606">
        <v>223</v>
      </c>
      <c r="I1606" t="s">
        <v>325</v>
      </c>
      <c r="J1606" t="s">
        <v>326</v>
      </c>
      <c r="K1606" s="59">
        <v>3306.81</v>
      </c>
      <c r="L1606" s="59">
        <v>3306.81</v>
      </c>
      <c r="M1606" s="59">
        <v>0</v>
      </c>
      <c r="N1606" s="59">
        <v>0</v>
      </c>
      <c r="O1606" s="59">
        <v>0</v>
      </c>
      <c r="P1606" s="59">
        <v>0</v>
      </c>
      <c r="Q1606">
        <v>0</v>
      </c>
      <c r="R1606">
        <v>0</v>
      </c>
      <c r="S1606" t="s">
        <v>1454</v>
      </c>
    </row>
    <row r="1607" spans="1:19">
      <c r="A1607">
        <v>2490</v>
      </c>
      <c r="B1607" t="s">
        <v>1460</v>
      </c>
      <c r="C1607">
        <v>8761</v>
      </c>
      <c r="D1607" t="s">
        <v>399</v>
      </c>
      <c r="E1607">
        <v>109</v>
      </c>
      <c r="F1607" t="s">
        <v>1215</v>
      </c>
      <c r="G1607" t="s">
        <v>1214</v>
      </c>
      <c r="H1607">
        <v>223</v>
      </c>
      <c r="I1607" t="s">
        <v>325</v>
      </c>
      <c r="J1607" t="s">
        <v>326</v>
      </c>
      <c r="K1607" s="59">
        <v>4490.75</v>
      </c>
      <c r="L1607" s="59">
        <v>4490.75</v>
      </c>
      <c r="M1607" s="59">
        <v>0</v>
      </c>
      <c r="N1607" s="59">
        <v>0</v>
      </c>
      <c r="O1607" s="59">
        <v>0</v>
      </c>
      <c r="P1607" s="59">
        <v>0</v>
      </c>
      <c r="Q1607">
        <v>0</v>
      </c>
      <c r="R1607">
        <v>0</v>
      </c>
      <c r="S1607" t="s">
        <v>1459</v>
      </c>
    </row>
    <row r="1608" spans="1:19">
      <c r="A1608">
        <v>2496</v>
      </c>
      <c r="B1608" t="s">
        <v>1214</v>
      </c>
      <c r="C1608">
        <v>8761</v>
      </c>
      <c r="D1608" t="s">
        <v>399</v>
      </c>
      <c r="E1608">
        <v>109</v>
      </c>
      <c r="F1608" t="s">
        <v>1215</v>
      </c>
      <c r="G1608" t="s">
        <v>1214</v>
      </c>
      <c r="H1608">
        <v>223</v>
      </c>
      <c r="I1608" t="s">
        <v>325</v>
      </c>
      <c r="J1608" t="s">
        <v>326</v>
      </c>
      <c r="K1608" s="59">
        <v>4513.8900000000003</v>
      </c>
      <c r="L1608" s="59">
        <v>4513.8900000000003</v>
      </c>
      <c r="M1608" s="59">
        <v>680.72</v>
      </c>
      <c r="N1608" s="59">
        <v>0</v>
      </c>
      <c r="O1608" s="59">
        <v>0</v>
      </c>
      <c r="P1608" s="59">
        <v>0</v>
      </c>
      <c r="Q1608">
        <v>0</v>
      </c>
      <c r="R1608">
        <v>0</v>
      </c>
      <c r="S1608" t="s">
        <v>1468</v>
      </c>
    </row>
    <row r="1609" spans="1:19">
      <c r="A1609">
        <v>2498</v>
      </c>
      <c r="B1609" t="s">
        <v>1214</v>
      </c>
      <c r="C1609">
        <v>8761</v>
      </c>
      <c r="D1609" t="s">
        <v>399</v>
      </c>
      <c r="E1609">
        <v>109</v>
      </c>
      <c r="F1609" t="s">
        <v>1215</v>
      </c>
      <c r="G1609" t="s">
        <v>1214</v>
      </c>
      <c r="H1609">
        <v>223</v>
      </c>
      <c r="I1609" t="s">
        <v>325</v>
      </c>
      <c r="J1609" t="s">
        <v>326</v>
      </c>
      <c r="K1609" s="59">
        <v>9955.48</v>
      </c>
      <c r="L1609" s="59">
        <v>9955.48</v>
      </c>
      <c r="M1609" s="59">
        <v>814.08</v>
      </c>
      <c r="N1609" s="59">
        <v>0</v>
      </c>
      <c r="O1609" s="59">
        <v>0</v>
      </c>
      <c r="P1609" s="59">
        <v>0</v>
      </c>
      <c r="Q1609">
        <v>0</v>
      </c>
      <c r="R1609">
        <v>0</v>
      </c>
      <c r="S1609" t="s">
        <v>1470</v>
      </c>
    </row>
    <row r="1610" spans="1:19">
      <c r="A1610">
        <v>2502</v>
      </c>
      <c r="B1610" t="s">
        <v>1475</v>
      </c>
      <c r="C1610">
        <v>8761</v>
      </c>
      <c r="D1610" t="s">
        <v>399</v>
      </c>
      <c r="E1610">
        <v>109</v>
      </c>
      <c r="F1610" t="s">
        <v>1215</v>
      </c>
      <c r="G1610" t="s">
        <v>1214</v>
      </c>
      <c r="H1610">
        <v>223</v>
      </c>
      <c r="I1610" t="s">
        <v>325</v>
      </c>
      <c r="J1610" t="s">
        <v>326</v>
      </c>
      <c r="K1610" s="59">
        <v>3723.91</v>
      </c>
      <c r="L1610" s="59">
        <v>3723.91</v>
      </c>
      <c r="M1610" s="59">
        <v>1591.84</v>
      </c>
      <c r="N1610" s="59">
        <v>0</v>
      </c>
      <c r="O1610" s="59">
        <v>0</v>
      </c>
      <c r="P1610" s="59">
        <v>0</v>
      </c>
      <c r="Q1610">
        <v>0</v>
      </c>
      <c r="R1610">
        <v>0</v>
      </c>
      <c r="S1610" t="s">
        <v>1474</v>
      </c>
    </row>
    <row r="1611" spans="1:19">
      <c r="A1611">
        <v>2513</v>
      </c>
      <c r="B1611" t="s">
        <v>1480</v>
      </c>
      <c r="C1611">
        <v>8761</v>
      </c>
      <c r="D1611" t="s">
        <v>399</v>
      </c>
      <c r="E1611">
        <v>109</v>
      </c>
      <c r="F1611" t="s">
        <v>1215</v>
      </c>
      <c r="G1611" t="s">
        <v>1214</v>
      </c>
      <c r="H1611">
        <v>223</v>
      </c>
      <c r="I1611" t="s">
        <v>325</v>
      </c>
      <c r="J1611" t="s">
        <v>326</v>
      </c>
      <c r="K1611" s="59">
        <v>12892.2</v>
      </c>
      <c r="L1611" s="59">
        <v>12892.2</v>
      </c>
      <c r="M1611" s="59">
        <v>0</v>
      </c>
      <c r="N1611" s="59">
        <v>0</v>
      </c>
      <c r="O1611" s="59">
        <v>0</v>
      </c>
      <c r="P1611" s="59">
        <v>0</v>
      </c>
      <c r="Q1611">
        <v>0</v>
      </c>
      <c r="R1611">
        <v>0</v>
      </c>
      <c r="S1611" t="s">
        <v>1479</v>
      </c>
    </row>
    <row r="1612" spans="1:19">
      <c r="A1612">
        <v>2518</v>
      </c>
      <c r="B1612" t="s">
        <v>1483</v>
      </c>
      <c r="C1612">
        <v>8761</v>
      </c>
      <c r="D1612" t="s">
        <v>399</v>
      </c>
      <c r="E1612">
        <v>109</v>
      </c>
      <c r="F1612" t="s">
        <v>1215</v>
      </c>
      <c r="G1612" t="s">
        <v>1214</v>
      </c>
      <c r="H1612">
        <v>223</v>
      </c>
      <c r="I1612" t="s">
        <v>325</v>
      </c>
      <c r="J1612" t="s">
        <v>326</v>
      </c>
      <c r="K1612" s="59">
        <v>10112.469999999999</v>
      </c>
      <c r="L1612" s="59">
        <v>10112.469999999999</v>
      </c>
      <c r="M1612" s="59">
        <v>0</v>
      </c>
      <c r="N1612" s="59">
        <v>0</v>
      </c>
      <c r="O1612" s="59">
        <v>0</v>
      </c>
      <c r="P1612" s="59">
        <v>0</v>
      </c>
      <c r="Q1612">
        <v>0</v>
      </c>
      <c r="R1612">
        <v>0</v>
      </c>
      <c r="S1612" t="s">
        <v>1482</v>
      </c>
    </row>
    <row r="1613" spans="1:19">
      <c r="A1613">
        <v>2522</v>
      </c>
      <c r="B1613" t="s">
        <v>1486</v>
      </c>
      <c r="C1613">
        <v>8761</v>
      </c>
      <c r="D1613" t="s">
        <v>399</v>
      </c>
      <c r="E1613">
        <v>109</v>
      </c>
      <c r="F1613" t="s">
        <v>1215</v>
      </c>
      <c r="G1613" t="s">
        <v>1214</v>
      </c>
      <c r="H1613">
        <v>223</v>
      </c>
      <c r="I1613" t="s">
        <v>325</v>
      </c>
      <c r="J1613" t="s">
        <v>326</v>
      </c>
      <c r="K1613" s="59">
        <v>10384.27</v>
      </c>
      <c r="L1613" s="59">
        <v>10384.27</v>
      </c>
      <c r="M1613" s="59">
        <v>0</v>
      </c>
      <c r="N1613" s="59">
        <v>0</v>
      </c>
      <c r="O1613" s="59">
        <v>0</v>
      </c>
      <c r="P1613" s="59">
        <v>0</v>
      </c>
      <c r="Q1613">
        <v>0</v>
      </c>
      <c r="R1613">
        <v>0</v>
      </c>
      <c r="S1613" t="s">
        <v>1485</v>
      </c>
    </row>
    <row r="1614" spans="1:19">
      <c r="A1614">
        <v>2524</v>
      </c>
      <c r="B1614" t="s">
        <v>1489</v>
      </c>
      <c r="C1614">
        <v>8761</v>
      </c>
      <c r="D1614" t="s">
        <v>399</v>
      </c>
      <c r="E1614">
        <v>109</v>
      </c>
      <c r="F1614" t="s">
        <v>1215</v>
      </c>
      <c r="G1614" t="s">
        <v>1214</v>
      </c>
      <c r="H1614">
        <v>223</v>
      </c>
      <c r="I1614" t="s">
        <v>325</v>
      </c>
      <c r="J1614" t="s">
        <v>326</v>
      </c>
      <c r="K1614" s="59">
        <v>3306.81</v>
      </c>
      <c r="L1614" s="59">
        <v>3306.81</v>
      </c>
      <c r="M1614" s="59">
        <v>0</v>
      </c>
      <c r="N1614" s="59">
        <v>0</v>
      </c>
      <c r="O1614" s="59">
        <v>0</v>
      </c>
      <c r="P1614" s="59">
        <v>0</v>
      </c>
      <c r="Q1614">
        <v>0</v>
      </c>
      <c r="R1614">
        <v>0</v>
      </c>
      <c r="S1614" t="s">
        <v>1488</v>
      </c>
    </row>
    <row r="1615" spans="1:19">
      <c r="A1615">
        <v>2528</v>
      </c>
      <c r="B1615" t="s">
        <v>1214</v>
      </c>
      <c r="C1615">
        <v>8761</v>
      </c>
      <c r="D1615" t="s">
        <v>399</v>
      </c>
      <c r="E1615">
        <v>109</v>
      </c>
      <c r="F1615" t="s">
        <v>1215</v>
      </c>
      <c r="G1615" t="s">
        <v>1214</v>
      </c>
      <c r="H1615">
        <v>223</v>
      </c>
      <c r="I1615" t="s">
        <v>325</v>
      </c>
      <c r="J1615" t="s">
        <v>326</v>
      </c>
      <c r="K1615" s="59">
        <v>5740.98</v>
      </c>
      <c r="L1615" s="59">
        <v>5740.98</v>
      </c>
      <c r="M1615" s="59">
        <v>0</v>
      </c>
      <c r="N1615" s="59">
        <v>0</v>
      </c>
      <c r="O1615" s="59">
        <v>0</v>
      </c>
      <c r="P1615" s="59">
        <v>0</v>
      </c>
      <c r="Q1615">
        <v>0</v>
      </c>
      <c r="R1615">
        <v>0</v>
      </c>
      <c r="S1615" t="s">
        <v>1493</v>
      </c>
    </row>
    <row r="1616" spans="1:19">
      <c r="A1616">
        <v>2700</v>
      </c>
      <c r="B1616" t="s">
        <v>1630</v>
      </c>
      <c r="C1616">
        <v>11131</v>
      </c>
      <c r="D1616" t="s">
        <v>234</v>
      </c>
      <c r="E1616">
        <v>109</v>
      </c>
      <c r="F1616" t="s">
        <v>1215</v>
      </c>
      <c r="G1616" t="s">
        <v>1214</v>
      </c>
      <c r="H1616">
        <v>223</v>
      </c>
      <c r="I1616" t="s">
        <v>325</v>
      </c>
      <c r="J1616" t="s">
        <v>326</v>
      </c>
      <c r="K1616" s="59">
        <v>8436.7999999999993</v>
      </c>
      <c r="L1616" s="59">
        <v>8436.7999999999993</v>
      </c>
      <c r="M1616" s="59">
        <v>0</v>
      </c>
      <c r="N1616" s="59">
        <v>0</v>
      </c>
      <c r="O1616" s="59">
        <v>0</v>
      </c>
      <c r="P1616" s="59">
        <v>0</v>
      </c>
      <c r="Q1616">
        <v>0</v>
      </c>
      <c r="R1616">
        <v>0</v>
      </c>
      <c r="S1616" t="s">
        <v>1346</v>
      </c>
    </row>
    <row r="1617" spans="1:19">
      <c r="A1617">
        <v>2703</v>
      </c>
      <c r="B1617" t="s">
        <v>1632</v>
      </c>
      <c r="C1617">
        <v>11131</v>
      </c>
      <c r="D1617" t="s">
        <v>234</v>
      </c>
      <c r="E1617">
        <v>109</v>
      </c>
      <c r="F1617" t="s">
        <v>1215</v>
      </c>
      <c r="G1617" t="s">
        <v>1214</v>
      </c>
      <c r="H1617">
        <v>223</v>
      </c>
      <c r="I1617" t="s">
        <v>325</v>
      </c>
      <c r="J1617" t="s">
        <v>326</v>
      </c>
      <c r="K1617" s="59">
        <v>132000</v>
      </c>
      <c r="L1617" s="59">
        <v>132000</v>
      </c>
      <c r="M1617" s="59">
        <v>0</v>
      </c>
      <c r="N1617" s="59">
        <v>0</v>
      </c>
      <c r="O1617" s="59">
        <v>0</v>
      </c>
      <c r="P1617" s="59">
        <v>0</v>
      </c>
      <c r="Q1617">
        <v>0</v>
      </c>
      <c r="R1617">
        <v>0</v>
      </c>
      <c r="S1617" t="s">
        <v>1338</v>
      </c>
    </row>
    <row r="1618" spans="1:19">
      <c r="A1618">
        <v>2705</v>
      </c>
      <c r="B1618" t="s">
        <v>1634</v>
      </c>
      <c r="C1618">
        <v>11131</v>
      </c>
      <c r="D1618" t="s">
        <v>234</v>
      </c>
      <c r="E1618">
        <v>109</v>
      </c>
      <c r="F1618" t="s">
        <v>1215</v>
      </c>
      <c r="G1618" t="s">
        <v>1214</v>
      </c>
      <c r="H1618">
        <v>223</v>
      </c>
      <c r="I1618" t="s">
        <v>325</v>
      </c>
      <c r="J1618" t="s">
        <v>326</v>
      </c>
      <c r="K1618" s="59">
        <v>9252.4</v>
      </c>
      <c r="L1618" s="59">
        <v>9252.4</v>
      </c>
      <c r="M1618" s="59">
        <v>0</v>
      </c>
      <c r="N1618" s="59">
        <v>0</v>
      </c>
      <c r="O1618" s="59">
        <v>0</v>
      </c>
      <c r="P1618" s="59">
        <v>0</v>
      </c>
      <c r="Q1618">
        <v>0</v>
      </c>
      <c r="R1618">
        <v>0</v>
      </c>
      <c r="S1618" t="s">
        <v>1129</v>
      </c>
    </row>
    <row r="1619" spans="1:19">
      <c r="A1619">
        <v>2707</v>
      </c>
      <c r="B1619" t="s">
        <v>1637</v>
      </c>
      <c r="C1619">
        <v>11131</v>
      </c>
      <c r="D1619" t="s">
        <v>234</v>
      </c>
      <c r="E1619">
        <v>109</v>
      </c>
      <c r="F1619" t="s">
        <v>1215</v>
      </c>
      <c r="G1619" t="s">
        <v>1214</v>
      </c>
      <c r="H1619">
        <v>223</v>
      </c>
      <c r="I1619" t="s">
        <v>325</v>
      </c>
      <c r="J1619" t="s">
        <v>326</v>
      </c>
      <c r="K1619" s="59">
        <v>351.4</v>
      </c>
      <c r="L1619" s="59">
        <v>351.4</v>
      </c>
      <c r="M1619" s="59">
        <v>0</v>
      </c>
      <c r="N1619" s="59">
        <v>0</v>
      </c>
      <c r="O1619" s="59">
        <v>0</v>
      </c>
      <c r="P1619" s="59">
        <v>0</v>
      </c>
      <c r="Q1619">
        <v>0</v>
      </c>
      <c r="R1619">
        <v>0</v>
      </c>
      <c r="S1619" t="s">
        <v>1636</v>
      </c>
    </row>
    <row r="1620" spans="1:19">
      <c r="A1620">
        <v>2709</v>
      </c>
      <c r="B1620" t="s">
        <v>1639</v>
      </c>
      <c r="C1620">
        <v>11131</v>
      </c>
      <c r="D1620" t="s">
        <v>234</v>
      </c>
      <c r="E1620">
        <v>109</v>
      </c>
      <c r="F1620" t="s">
        <v>1215</v>
      </c>
      <c r="G1620" t="s">
        <v>1214</v>
      </c>
      <c r="H1620">
        <v>223</v>
      </c>
      <c r="I1620" t="s">
        <v>325</v>
      </c>
      <c r="J1620" t="s">
        <v>326</v>
      </c>
      <c r="K1620" s="59">
        <v>14076</v>
      </c>
      <c r="L1620" s="59">
        <v>14076</v>
      </c>
      <c r="M1620" s="59">
        <v>0</v>
      </c>
      <c r="N1620" s="59">
        <v>0</v>
      </c>
      <c r="O1620" s="59">
        <v>0</v>
      </c>
      <c r="P1620" s="59">
        <v>0</v>
      </c>
      <c r="Q1620">
        <v>0</v>
      </c>
      <c r="R1620">
        <v>0</v>
      </c>
      <c r="S1620" t="s">
        <v>1323</v>
      </c>
    </row>
    <row r="1621" spans="1:19">
      <c r="A1621">
        <v>2714</v>
      </c>
      <c r="B1621" t="s">
        <v>1644</v>
      </c>
      <c r="C1621">
        <v>11131</v>
      </c>
      <c r="D1621" t="s">
        <v>234</v>
      </c>
      <c r="E1621">
        <v>109</v>
      </c>
      <c r="F1621" t="s">
        <v>1215</v>
      </c>
      <c r="G1621" t="s">
        <v>1214</v>
      </c>
      <c r="H1621">
        <v>223</v>
      </c>
      <c r="I1621" t="s">
        <v>325</v>
      </c>
      <c r="J1621" t="s">
        <v>326</v>
      </c>
      <c r="K1621" s="59">
        <v>9384</v>
      </c>
      <c r="L1621" s="59">
        <v>9384</v>
      </c>
      <c r="M1621" s="59">
        <v>0</v>
      </c>
      <c r="N1621" s="59">
        <v>0</v>
      </c>
      <c r="O1621" s="59">
        <v>0</v>
      </c>
      <c r="P1621" s="59">
        <v>0</v>
      </c>
      <c r="Q1621">
        <v>0</v>
      </c>
      <c r="R1621">
        <v>0</v>
      </c>
      <c r="S1621" t="s">
        <v>1643</v>
      </c>
    </row>
    <row r="1622" spans="1:19">
      <c r="A1622">
        <v>2717</v>
      </c>
      <c r="B1622" t="s">
        <v>1647</v>
      </c>
      <c r="C1622">
        <v>11131</v>
      </c>
      <c r="D1622" t="s">
        <v>234</v>
      </c>
      <c r="E1622">
        <v>109</v>
      </c>
      <c r="F1622" t="s">
        <v>1215</v>
      </c>
      <c r="G1622" t="s">
        <v>1214</v>
      </c>
      <c r="H1622">
        <v>223</v>
      </c>
      <c r="I1622" t="s">
        <v>325</v>
      </c>
      <c r="J1622" t="s">
        <v>326</v>
      </c>
      <c r="K1622" s="59">
        <v>24920</v>
      </c>
      <c r="L1622" s="59">
        <v>24920</v>
      </c>
      <c r="M1622" s="59">
        <v>0</v>
      </c>
      <c r="N1622" s="59">
        <v>0</v>
      </c>
      <c r="O1622" s="59">
        <v>0</v>
      </c>
      <c r="P1622" s="59">
        <v>0</v>
      </c>
      <c r="Q1622">
        <v>0</v>
      </c>
      <c r="R1622">
        <v>0</v>
      </c>
      <c r="S1622" t="s">
        <v>1646</v>
      </c>
    </row>
    <row r="1623" spans="1:19">
      <c r="A1623">
        <v>2722</v>
      </c>
      <c r="B1623" t="s">
        <v>1214</v>
      </c>
      <c r="C1623">
        <v>8638</v>
      </c>
      <c r="D1623" t="s">
        <v>550</v>
      </c>
      <c r="E1623">
        <v>109</v>
      </c>
      <c r="F1623" t="s">
        <v>1215</v>
      </c>
      <c r="G1623" t="s">
        <v>1214</v>
      </c>
      <c r="H1623">
        <v>223</v>
      </c>
      <c r="I1623" t="s">
        <v>325</v>
      </c>
      <c r="J1623" t="s">
        <v>326</v>
      </c>
      <c r="K1623" s="59">
        <v>5000</v>
      </c>
      <c r="L1623" s="59">
        <v>5000</v>
      </c>
      <c r="M1623" s="59">
        <v>0</v>
      </c>
      <c r="N1623" s="59">
        <v>0</v>
      </c>
      <c r="O1623" s="59">
        <v>0</v>
      </c>
      <c r="P1623" s="59">
        <v>0</v>
      </c>
      <c r="Q1623">
        <v>0</v>
      </c>
      <c r="R1623">
        <v>0</v>
      </c>
    </row>
    <row r="1624" spans="1:19">
      <c r="A1624">
        <v>2723</v>
      </c>
      <c r="B1624" t="s">
        <v>1653</v>
      </c>
      <c r="C1624">
        <v>11131</v>
      </c>
      <c r="D1624" t="s">
        <v>234</v>
      </c>
      <c r="E1624">
        <v>109</v>
      </c>
      <c r="F1624" t="s">
        <v>1215</v>
      </c>
      <c r="G1624" t="s">
        <v>1214</v>
      </c>
      <c r="H1624">
        <v>223</v>
      </c>
      <c r="I1624" t="s">
        <v>325</v>
      </c>
      <c r="J1624" t="s">
        <v>326</v>
      </c>
      <c r="K1624" s="59">
        <v>48800</v>
      </c>
      <c r="L1624" s="59">
        <v>48800</v>
      </c>
      <c r="M1624" s="59">
        <v>0</v>
      </c>
      <c r="N1624" s="59">
        <v>0</v>
      </c>
      <c r="O1624" s="59">
        <v>0</v>
      </c>
      <c r="P1624" s="59">
        <v>0</v>
      </c>
      <c r="Q1624">
        <v>0</v>
      </c>
      <c r="R1624">
        <v>0</v>
      </c>
      <c r="S1624" t="s">
        <v>1652</v>
      </c>
    </row>
    <row r="1625" spans="1:19">
      <c r="A1625">
        <v>2735</v>
      </c>
      <c r="B1625" t="s">
        <v>1665</v>
      </c>
      <c r="C1625">
        <v>11131</v>
      </c>
      <c r="D1625" t="s">
        <v>234</v>
      </c>
      <c r="E1625">
        <v>109</v>
      </c>
      <c r="F1625" t="s">
        <v>1215</v>
      </c>
      <c r="G1625" t="s">
        <v>1214</v>
      </c>
      <c r="H1625">
        <v>223</v>
      </c>
      <c r="I1625" t="s">
        <v>325</v>
      </c>
      <c r="J1625" t="s">
        <v>326</v>
      </c>
      <c r="K1625" s="59">
        <v>28755</v>
      </c>
      <c r="L1625" s="59">
        <v>28755</v>
      </c>
      <c r="M1625" s="59">
        <v>0</v>
      </c>
      <c r="N1625" s="59">
        <v>0</v>
      </c>
      <c r="O1625" s="59">
        <v>0</v>
      </c>
      <c r="P1625" s="59">
        <v>0</v>
      </c>
      <c r="Q1625">
        <v>0</v>
      </c>
      <c r="R1625">
        <v>0</v>
      </c>
      <c r="S1625" t="s">
        <v>1320</v>
      </c>
    </row>
    <row r="1626" spans="1:19">
      <c r="A1626">
        <v>2774</v>
      </c>
      <c r="B1626" t="s">
        <v>1214</v>
      </c>
      <c r="C1626">
        <v>7296</v>
      </c>
      <c r="D1626" t="s">
        <v>602</v>
      </c>
      <c r="E1626">
        <v>109</v>
      </c>
      <c r="F1626" t="s">
        <v>1215</v>
      </c>
      <c r="G1626" t="s">
        <v>1214</v>
      </c>
      <c r="H1626">
        <v>223</v>
      </c>
      <c r="I1626" t="s">
        <v>325</v>
      </c>
      <c r="J1626" t="s">
        <v>326</v>
      </c>
      <c r="K1626" s="59">
        <v>0</v>
      </c>
      <c r="L1626" s="59">
        <v>10000</v>
      </c>
      <c r="M1626" s="59">
        <v>0</v>
      </c>
      <c r="N1626" s="59">
        <v>0</v>
      </c>
      <c r="O1626" s="59">
        <v>0</v>
      </c>
      <c r="P1626" s="59">
        <v>0</v>
      </c>
      <c r="Q1626">
        <v>0</v>
      </c>
      <c r="R1626">
        <v>0</v>
      </c>
    </row>
    <row r="1627" spans="1:19">
      <c r="A1627">
        <v>2863</v>
      </c>
      <c r="B1627" t="s">
        <v>1709</v>
      </c>
      <c r="C1627">
        <v>95</v>
      </c>
      <c r="D1627" t="s">
        <v>928</v>
      </c>
      <c r="E1627">
        <v>109</v>
      </c>
      <c r="F1627" t="s">
        <v>1215</v>
      </c>
      <c r="G1627" t="s">
        <v>1214</v>
      </c>
      <c r="H1627">
        <v>223</v>
      </c>
      <c r="I1627" t="s">
        <v>325</v>
      </c>
      <c r="J1627" t="s">
        <v>326</v>
      </c>
      <c r="K1627" s="59">
        <v>7769531</v>
      </c>
      <c r="L1627" s="59">
        <v>7769531</v>
      </c>
      <c r="M1627" s="59">
        <v>0</v>
      </c>
      <c r="N1627" s="59">
        <v>0</v>
      </c>
      <c r="O1627" s="59">
        <v>0</v>
      </c>
      <c r="P1627" s="59">
        <v>0</v>
      </c>
      <c r="Q1627">
        <v>0</v>
      </c>
      <c r="R1627">
        <v>0</v>
      </c>
      <c r="S1627" t="s">
        <v>1710</v>
      </c>
    </row>
    <row r="1628" spans="1:19">
      <c r="A1628">
        <v>3296</v>
      </c>
      <c r="B1628" t="s">
        <v>1214</v>
      </c>
      <c r="C1628">
        <v>15983</v>
      </c>
      <c r="D1628" t="s">
        <v>701</v>
      </c>
      <c r="E1628">
        <v>109</v>
      </c>
      <c r="F1628" t="s">
        <v>1215</v>
      </c>
      <c r="G1628" t="s">
        <v>1214</v>
      </c>
      <c r="H1628">
        <v>223</v>
      </c>
      <c r="I1628" t="s">
        <v>325</v>
      </c>
      <c r="J1628" t="s">
        <v>326</v>
      </c>
      <c r="K1628" s="59">
        <v>9357</v>
      </c>
      <c r="L1628" s="59">
        <v>9357</v>
      </c>
      <c r="M1628" s="59">
        <v>0</v>
      </c>
      <c r="N1628" s="59">
        <v>0</v>
      </c>
      <c r="O1628" s="59">
        <v>0</v>
      </c>
      <c r="P1628" s="59">
        <v>0</v>
      </c>
      <c r="Q1628">
        <v>0</v>
      </c>
      <c r="R1628">
        <v>0</v>
      </c>
    </row>
    <row r="1629" spans="1:19">
      <c r="A1629">
        <v>4975</v>
      </c>
      <c r="B1629" t="s">
        <v>2153</v>
      </c>
      <c r="C1629">
        <v>8761</v>
      </c>
      <c r="D1629" t="s">
        <v>399</v>
      </c>
      <c r="E1629">
        <v>109</v>
      </c>
      <c r="F1629" t="s">
        <v>1215</v>
      </c>
      <c r="G1629" t="s">
        <v>1214</v>
      </c>
      <c r="H1629">
        <v>223</v>
      </c>
      <c r="I1629" t="s">
        <v>325</v>
      </c>
      <c r="J1629" t="s">
        <v>326</v>
      </c>
      <c r="K1629" s="59">
        <v>4099.2700000000004</v>
      </c>
      <c r="L1629" s="59">
        <v>4099.2700000000004</v>
      </c>
      <c r="M1629" s="59">
        <v>0</v>
      </c>
      <c r="N1629" s="59">
        <v>0</v>
      </c>
      <c r="O1629" s="59">
        <v>0</v>
      </c>
      <c r="P1629" s="59">
        <v>0</v>
      </c>
      <c r="Q1629">
        <v>0</v>
      </c>
      <c r="R1629">
        <v>0</v>
      </c>
      <c r="S1629" t="s">
        <v>2152</v>
      </c>
    </row>
    <row r="1630" spans="1:19">
      <c r="A1630">
        <v>5162</v>
      </c>
      <c r="B1630" t="s">
        <v>1214</v>
      </c>
      <c r="C1630">
        <v>8761</v>
      </c>
      <c r="D1630" t="s">
        <v>399</v>
      </c>
      <c r="E1630">
        <v>109</v>
      </c>
      <c r="F1630" t="s">
        <v>1215</v>
      </c>
      <c r="G1630" t="s">
        <v>1214</v>
      </c>
      <c r="H1630">
        <v>223</v>
      </c>
      <c r="I1630" t="s">
        <v>325</v>
      </c>
      <c r="J1630" t="s">
        <v>326</v>
      </c>
      <c r="K1630" s="59">
        <v>444.38</v>
      </c>
      <c r="L1630" s="59">
        <v>444.38</v>
      </c>
      <c r="M1630" s="59">
        <v>0</v>
      </c>
      <c r="N1630" s="59">
        <v>0</v>
      </c>
      <c r="O1630" s="59">
        <v>0</v>
      </c>
      <c r="P1630" s="59">
        <v>0</v>
      </c>
      <c r="Q1630">
        <v>0</v>
      </c>
      <c r="R1630">
        <v>0</v>
      </c>
      <c r="S1630" t="s">
        <v>2173</v>
      </c>
    </row>
    <row r="1631" spans="1:19">
      <c r="A1631">
        <v>5164</v>
      </c>
      <c r="B1631" t="s">
        <v>1214</v>
      </c>
      <c r="C1631">
        <v>8761</v>
      </c>
      <c r="D1631" t="s">
        <v>399</v>
      </c>
      <c r="E1631">
        <v>109</v>
      </c>
      <c r="F1631" t="s">
        <v>1215</v>
      </c>
      <c r="G1631" t="s">
        <v>1214</v>
      </c>
      <c r="H1631">
        <v>223</v>
      </c>
      <c r="I1631" t="s">
        <v>325</v>
      </c>
      <c r="J1631" t="s">
        <v>326</v>
      </c>
      <c r="K1631" s="59">
        <v>1243.6500000000001</v>
      </c>
      <c r="L1631" s="59">
        <v>1243.6500000000001</v>
      </c>
      <c r="M1631" s="59">
        <v>0</v>
      </c>
      <c r="N1631" s="59">
        <v>0</v>
      </c>
      <c r="O1631" s="59">
        <v>0</v>
      </c>
      <c r="P1631" s="59">
        <v>0</v>
      </c>
      <c r="Q1631">
        <v>0</v>
      </c>
      <c r="R1631">
        <v>0</v>
      </c>
      <c r="S1631" t="s">
        <v>2175</v>
      </c>
    </row>
    <row r="1632" spans="1:19">
      <c r="A1632">
        <v>5171</v>
      </c>
      <c r="B1632" t="s">
        <v>1214</v>
      </c>
      <c r="C1632">
        <v>8761</v>
      </c>
      <c r="D1632" t="s">
        <v>399</v>
      </c>
      <c r="E1632">
        <v>109</v>
      </c>
      <c r="F1632" t="s">
        <v>1215</v>
      </c>
      <c r="G1632" t="s">
        <v>1214</v>
      </c>
      <c r="H1632">
        <v>223</v>
      </c>
      <c r="I1632" t="s">
        <v>325</v>
      </c>
      <c r="J1632" t="s">
        <v>326</v>
      </c>
      <c r="K1632" s="59">
        <v>198.61</v>
      </c>
      <c r="L1632" s="59">
        <v>198.61</v>
      </c>
      <c r="M1632" s="59">
        <v>0</v>
      </c>
      <c r="N1632" s="59">
        <v>0</v>
      </c>
      <c r="O1632" s="59">
        <v>0</v>
      </c>
      <c r="P1632" s="59">
        <v>0</v>
      </c>
      <c r="Q1632">
        <v>0</v>
      </c>
      <c r="R1632">
        <v>0</v>
      </c>
      <c r="S1632" t="s">
        <v>2176</v>
      </c>
    </row>
    <row r="1633" spans="1:19">
      <c r="A1633">
        <v>5177</v>
      </c>
      <c r="B1633" t="s">
        <v>1214</v>
      </c>
      <c r="C1633">
        <v>8761</v>
      </c>
      <c r="D1633" t="s">
        <v>399</v>
      </c>
      <c r="E1633">
        <v>109</v>
      </c>
      <c r="F1633" t="s">
        <v>1215</v>
      </c>
      <c r="G1633" t="s">
        <v>1214</v>
      </c>
      <c r="H1633">
        <v>223</v>
      </c>
      <c r="I1633" t="s">
        <v>325</v>
      </c>
      <c r="J1633" t="s">
        <v>326</v>
      </c>
      <c r="K1633" s="59">
        <v>408.28</v>
      </c>
      <c r="L1633" s="59">
        <v>408.28</v>
      </c>
      <c r="M1633" s="59">
        <v>0</v>
      </c>
      <c r="N1633" s="59">
        <v>0</v>
      </c>
      <c r="O1633" s="59">
        <v>0</v>
      </c>
      <c r="P1633" s="59">
        <v>0</v>
      </c>
      <c r="Q1633">
        <v>0</v>
      </c>
      <c r="R1633">
        <v>0</v>
      </c>
      <c r="S1633" t="s">
        <v>2177</v>
      </c>
    </row>
    <row r="1634" spans="1:19">
      <c r="A1634">
        <v>5182</v>
      </c>
      <c r="B1634" t="s">
        <v>1214</v>
      </c>
      <c r="C1634">
        <v>8761</v>
      </c>
      <c r="D1634" t="s">
        <v>399</v>
      </c>
      <c r="E1634">
        <v>109</v>
      </c>
      <c r="F1634" t="s">
        <v>1215</v>
      </c>
      <c r="G1634" t="s">
        <v>1214</v>
      </c>
      <c r="H1634">
        <v>223</v>
      </c>
      <c r="I1634" t="s">
        <v>325</v>
      </c>
      <c r="J1634" t="s">
        <v>326</v>
      </c>
      <c r="K1634" s="59">
        <v>3487.77</v>
      </c>
      <c r="L1634" s="59">
        <v>3487.77</v>
      </c>
      <c r="M1634" s="59">
        <v>0</v>
      </c>
      <c r="N1634" s="59">
        <v>0</v>
      </c>
      <c r="O1634" s="59">
        <v>0</v>
      </c>
      <c r="P1634" s="59">
        <v>0</v>
      </c>
      <c r="Q1634">
        <v>0</v>
      </c>
      <c r="R1634">
        <v>0</v>
      </c>
      <c r="S1634" t="s">
        <v>2178</v>
      </c>
    </row>
    <row r="1635" spans="1:19">
      <c r="A1635">
        <v>5890</v>
      </c>
      <c r="B1635" t="s">
        <v>1214</v>
      </c>
      <c r="C1635">
        <v>17617</v>
      </c>
      <c r="D1635" t="s">
        <v>955</v>
      </c>
      <c r="E1635">
        <v>109</v>
      </c>
      <c r="F1635" t="s">
        <v>1215</v>
      </c>
      <c r="G1635" t="s">
        <v>1214</v>
      </c>
      <c r="H1635">
        <v>223</v>
      </c>
      <c r="I1635" t="s">
        <v>325</v>
      </c>
      <c r="J1635" t="s">
        <v>326</v>
      </c>
      <c r="K1635" s="59">
        <v>6035</v>
      </c>
      <c r="L1635" s="59">
        <v>6035</v>
      </c>
      <c r="M1635" s="59">
        <v>4579.2</v>
      </c>
      <c r="N1635" s="59">
        <v>0</v>
      </c>
      <c r="O1635" s="59">
        <v>0</v>
      </c>
      <c r="P1635" s="59">
        <v>0</v>
      </c>
      <c r="Q1635">
        <v>0</v>
      </c>
      <c r="R1635">
        <v>0</v>
      </c>
    </row>
    <row r="1636" spans="1:19">
      <c r="A1636">
        <v>6055</v>
      </c>
      <c r="B1636" t="s">
        <v>1214</v>
      </c>
      <c r="C1636">
        <v>11725</v>
      </c>
      <c r="D1636" t="s">
        <v>954</v>
      </c>
      <c r="E1636">
        <v>109</v>
      </c>
      <c r="F1636" t="s">
        <v>1215</v>
      </c>
      <c r="G1636" t="s">
        <v>1214</v>
      </c>
      <c r="H1636">
        <v>223</v>
      </c>
      <c r="I1636" t="s">
        <v>325</v>
      </c>
      <c r="J1636" t="s">
        <v>326</v>
      </c>
      <c r="K1636" s="59">
        <v>0</v>
      </c>
      <c r="L1636" s="59">
        <v>43553.66</v>
      </c>
      <c r="M1636" s="59">
        <v>0</v>
      </c>
      <c r="N1636" s="59">
        <v>0</v>
      </c>
      <c r="O1636" s="59">
        <v>0</v>
      </c>
      <c r="P1636" s="59">
        <v>0</v>
      </c>
      <c r="Q1636">
        <v>0</v>
      </c>
      <c r="R1636">
        <v>0</v>
      </c>
    </row>
    <row r="1637" spans="1:19">
      <c r="A1637">
        <v>6631</v>
      </c>
      <c r="B1637" t="s">
        <v>1214</v>
      </c>
      <c r="C1637">
        <v>17893</v>
      </c>
      <c r="D1637" t="s">
        <v>789</v>
      </c>
      <c r="E1637">
        <v>109</v>
      </c>
      <c r="F1637" t="s">
        <v>1215</v>
      </c>
      <c r="G1637" t="s">
        <v>1214</v>
      </c>
      <c r="H1637">
        <v>223</v>
      </c>
      <c r="I1637" t="s">
        <v>325</v>
      </c>
      <c r="J1637" t="s">
        <v>326</v>
      </c>
      <c r="K1637" s="59">
        <v>0</v>
      </c>
      <c r="L1637" s="59">
        <v>200</v>
      </c>
      <c r="M1637" s="59">
        <v>0</v>
      </c>
      <c r="N1637" s="59">
        <v>0</v>
      </c>
      <c r="O1637" s="59">
        <v>0</v>
      </c>
      <c r="P1637" s="59">
        <v>0</v>
      </c>
      <c r="Q1637">
        <v>0</v>
      </c>
      <c r="R1637">
        <v>0</v>
      </c>
    </row>
    <row r="1638" spans="1:19">
      <c r="A1638">
        <v>7236</v>
      </c>
      <c r="B1638" t="s">
        <v>1214</v>
      </c>
      <c r="C1638">
        <v>17201</v>
      </c>
      <c r="D1638" t="s">
        <v>942</v>
      </c>
      <c r="E1638">
        <v>109</v>
      </c>
      <c r="F1638" t="s">
        <v>1215</v>
      </c>
      <c r="G1638" t="s">
        <v>1214</v>
      </c>
      <c r="H1638">
        <v>223</v>
      </c>
      <c r="I1638" t="s">
        <v>325</v>
      </c>
      <c r="J1638" t="s">
        <v>326</v>
      </c>
      <c r="K1638" s="59">
        <v>1252.05</v>
      </c>
      <c r="L1638" s="59">
        <v>1252.05</v>
      </c>
      <c r="M1638" s="59">
        <v>0</v>
      </c>
      <c r="N1638" s="59">
        <v>0</v>
      </c>
      <c r="O1638" s="59">
        <v>0</v>
      </c>
      <c r="P1638" s="59">
        <v>0</v>
      </c>
      <c r="Q1638">
        <v>0</v>
      </c>
      <c r="R1638">
        <v>0</v>
      </c>
    </row>
    <row r="1639" spans="1:19">
      <c r="A1639">
        <v>7380</v>
      </c>
      <c r="B1639" t="s">
        <v>1214</v>
      </c>
      <c r="C1639">
        <v>7008</v>
      </c>
      <c r="D1639" t="s">
        <v>792</v>
      </c>
      <c r="E1639">
        <v>109</v>
      </c>
      <c r="F1639" t="s">
        <v>1215</v>
      </c>
      <c r="G1639" t="s">
        <v>1214</v>
      </c>
      <c r="H1639">
        <v>223</v>
      </c>
      <c r="I1639" t="s">
        <v>325</v>
      </c>
      <c r="J1639" t="s">
        <v>326</v>
      </c>
      <c r="K1639" s="59">
        <v>2610</v>
      </c>
      <c r="L1639" s="59">
        <v>2610</v>
      </c>
      <c r="M1639" s="59">
        <v>0</v>
      </c>
      <c r="N1639" s="59">
        <v>0</v>
      </c>
      <c r="O1639" s="59">
        <v>0</v>
      </c>
      <c r="P1639" s="59">
        <v>0</v>
      </c>
      <c r="Q1639">
        <v>0</v>
      </c>
      <c r="R1639">
        <v>0</v>
      </c>
    </row>
    <row r="1640" spans="1:19">
      <c r="A1640">
        <v>7893</v>
      </c>
      <c r="B1640" t="s">
        <v>1214</v>
      </c>
      <c r="C1640">
        <v>18138</v>
      </c>
      <c r="D1640" t="s">
        <v>783</v>
      </c>
      <c r="E1640">
        <v>109</v>
      </c>
      <c r="F1640" t="s">
        <v>1215</v>
      </c>
      <c r="G1640" t="s">
        <v>1214</v>
      </c>
      <c r="H1640">
        <v>223</v>
      </c>
      <c r="I1640" t="s">
        <v>325</v>
      </c>
      <c r="J1640" t="s">
        <v>326</v>
      </c>
      <c r="K1640" s="59">
        <v>4000</v>
      </c>
      <c r="L1640" s="59">
        <v>4000</v>
      </c>
      <c r="M1640" s="59">
        <v>0</v>
      </c>
      <c r="N1640" s="59">
        <v>0</v>
      </c>
      <c r="O1640" s="59">
        <v>0</v>
      </c>
      <c r="P1640" s="59">
        <v>0</v>
      </c>
      <c r="Q1640">
        <v>0</v>
      </c>
      <c r="R1640">
        <v>0</v>
      </c>
    </row>
    <row r="1641" spans="1:19">
      <c r="A1641">
        <v>8342</v>
      </c>
      <c r="B1641" t="s">
        <v>2455</v>
      </c>
      <c r="C1641">
        <v>11131</v>
      </c>
      <c r="D1641" t="s">
        <v>234</v>
      </c>
      <c r="E1641">
        <v>109</v>
      </c>
      <c r="F1641" t="s">
        <v>1215</v>
      </c>
      <c r="G1641" t="s">
        <v>1214</v>
      </c>
      <c r="H1641">
        <v>223</v>
      </c>
      <c r="I1641" t="s">
        <v>325</v>
      </c>
      <c r="J1641" t="s">
        <v>326</v>
      </c>
      <c r="K1641" s="59">
        <v>477</v>
      </c>
      <c r="L1641" s="59">
        <v>477</v>
      </c>
      <c r="M1641" s="59">
        <v>0</v>
      </c>
      <c r="N1641" s="59">
        <v>0</v>
      </c>
      <c r="O1641" s="59">
        <v>0</v>
      </c>
      <c r="P1641" s="59">
        <v>0</v>
      </c>
      <c r="Q1641">
        <v>0</v>
      </c>
      <c r="R1641">
        <v>0</v>
      </c>
      <c r="S1641" t="s">
        <v>2456</v>
      </c>
    </row>
    <row r="1642" spans="1:19">
      <c r="A1642">
        <v>9401</v>
      </c>
      <c r="B1642" t="s">
        <v>1214</v>
      </c>
      <c r="C1642">
        <v>18829</v>
      </c>
      <c r="D1642" t="s">
        <v>791</v>
      </c>
      <c r="E1642">
        <v>109</v>
      </c>
      <c r="F1642" t="s">
        <v>1215</v>
      </c>
      <c r="G1642" t="s">
        <v>1214</v>
      </c>
      <c r="H1642">
        <v>223</v>
      </c>
      <c r="I1642" t="s">
        <v>325</v>
      </c>
      <c r="J1642" t="s">
        <v>326</v>
      </c>
      <c r="K1642" s="59">
        <v>0</v>
      </c>
      <c r="L1642" s="59">
        <v>19699.099999999999</v>
      </c>
      <c r="M1642" s="59">
        <v>0</v>
      </c>
      <c r="N1642" s="59">
        <v>0</v>
      </c>
      <c r="O1642" s="59">
        <v>0</v>
      </c>
      <c r="P1642" s="59">
        <v>0</v>
      </c>
      <c r="Q1642">
        <v>0</v>
      </c>
      <c r="R1642">
        <v>0</v>
      </c>
    </row>
    <row r="1643" spans="1:19">
      <c r="A1643">
        <v>9429</v>
      </c>
      <c r="B1643" t="s">
        <v>1214</v>
      </c>
      <c r="C1643">
        <v>8761</v>
      </c>
      <c r="D1643" t="s">
        <v>399</v>
      </c>
      <c r="E1643">
        <v>109</v>
      </c>
      <c r="F1643" t="s">
        <v>1215</v>
      </c>
      <c r="G1643" t="s">
        <v>1214</v>
      </c>
      <c r="H1643">
        <v>223</v>
      </c>
      <c r="I1643" t="s">
        <v>325</v>
      </c>
      <c r="J1643" t="s">
        <v>326</v>
      </c>
      <c r="K1643" s="59">
        <v>2031.46</v>
      </c>
      <c r="L1643" s="59">
        <v>2031.46</v>
      </c>
      <c r="M1643" s="59">
        <v>0</v>
      </c>
      <c r="N1643" s="59">
        <v>0</v>
      </c>
      <c r="O1643" s="59">
        <v>0</v>
      </c>
      <c r="P1643" s="59">
        <v>0</v>
      </c>
      <c r="Q1643">
        <v>0</v>
      </c>
      <c r="R1643">
        <v>0</v>
      </c>
      <c r="S1643" t="s">
        <v>2593</v>
      </c>
    </row>
    <row r="1644" spans="1:19">
      <c r="A1644">
        <v>9725</v>
      </c>
      <c r="B1644" t="s">
        <v>1214</v>
      </c>
      <c r="C1644">
        <v>8761</v>
      </c>
      <c r="D1644" t="s">
        <v>399</v>
      </c>
      <c r="E1644">
        <v>109</v>
      </c>
      <c r="F1644" t="s">
        <v>1215</v>
      </c>
      <c r="G1644" t="s">
        <v>1214</v>
      </c>
      <c r="H1644">
        <v>223</v>
      </c>
      <c r="I1644" t="s">
        <v>325</v>
      </c>
      <c r="J1644" t="s">
        <v>326</v>
      </c>
      <c r="K1644" s="59">
        <v>0</v>
      </c>
      <c r="L1644" s="59">
        <v>0</v>
      </c>
      <c r="M1644" s="59">
        <v>0</v>
      </c>
      <c r="N1644" s="59">
        <v>0</v>
      </c>
      <c r="O1644" s="59">
        <v>0</v>
      </c>
      <c r="P1644" s="59">
        <v>0</v>
      </c>
      <c r="Q1644">
        <v>0</v>
      </c>
      <c r="R1644">
        <v>0</v>
      </c>
      <c r="S1644" t="s">
        <v>2653</v>
      </c>
    </row>
    <row r="1645" spans="1:19">
      <c r="A1645">
        <v>9727</v>
      </c>
      <c r="B1645" t="s">
        <v>1214</v>
      </c>
      <c r="C1645">
        <v>8761</v>
      </c>
      <c r="D1645" t="s">
        <v>399</v>
      </c>
      <c r="E1645">
        <v>109</v>
      </c>
      <c r="F1645" t="s">
        <v>1215</v>
      </c>
      <c r="G1645" t="s">
        <v>1214</v>
      </c>
      <c r="H1645">
        <v>223</v>
      </c>
      <c r="I1645" t="s">
        <v>325</v>
      </c>
      <c r="J1645" t="s">
        <v>326</v>
      </c>
      <c r="K1645" s="59">
        <v>0</v>
      </c>
      <c r="L1645" s="59">
        <v>0</v>
      </c>
      <c r="M1645" s="59">
        <v>0</v>
      </c>
      <c r="N1645" s="59">
        <v>0</v>
      </c>
      <c r="O1645" s="59">
        <v>0</v>
      </c>
      <c r="P1645" s="59">
        <v>0</v>
      </c>
      <c r="Q1645">
        <v>1400</v>
      </c>
      <c r="R1645">
        <v>0</v>
      </c>
      <c r="S1645" t="s">
        <v>2655</v>
      </c>
    </row>
    <row r="1646" spans="1:19">
      <c r="A1646">
        <v>2355</v>
      </c>
      <c r="B1646" t="s">
        <v>1353</v>
      </c>
      <c r="C1646">
        <v>10478</v>
      </c>
      <c r="D1646" t="s">
        <v>700</v>
      </c>
      <c r="E1646">
        <v>109</v>
      </c>
      <c r="F1646" t="s">
        <v>1215</v>
      </c>
      <c r="G1646" t="s">
        <v>1214</v>
      </c>
      <c r="H1646">
        <v>231</v>
      </c>
      <c r="I1646" t="s">
        <v>248</v>
      </c>
      <c r="J1646" t="s">
        <v>249</v>
      </c>
      <c r="K1646" s="59">
        <v>8000</v>
      </c>
      <c r="L1646" s="59">
        <v>8000</v>
      </c>
      <c r="M1646" s="59">
        <v>0</v>
      </c>
      <c r="N1646" s="59">
        <v>0</v>
      </c>
      <c r="O1646" s="59">
        <v>0</v>
      </c>
      <c r="P1646" s="59">
        <v>0</v>
      </c>
      <c r="Q1646">
        <v>0</v>
      </c>
      <c r="R1646">
        <v>0</v>
      </c>
      <c r="S1646" t="s">
        <v>1354</v>
      </c>
    </row>
    <row r="1647" spans="1:19">
      <c r="A1647">
        <v>2712</v>
      </c>
      <c r="B1647" t="s">
        <v>1641</v>
      </c>
      <c r="C1647">
        <v>11131</v>
      </c>
      <c r="D1647" t="s">
        <v>234</v>
      </c>
      <c r="E1647">
        <v>109</v>
      </c>
      <c r="F1647" t="s">
        <v>1215</v>
      </c>
      <c r="G1647" t="s">
        <v>1214</v>
      </c>
      <c r="H1647">
        <v>231</v>
      </c>
      <c r="I1647" t="s">
        <v>248</v>
      </c>
      <c r="J1647" t="s">
        <v>249</v>
      </c>
      <c r="K1647" s="59">
        <v>0</v>
      </c>
      <c r="L1647" s="59">
        <v>0</v>
      </c>
      <c r="M1647" s="59">
        <v>0</v>
      </c>
      <c r="N1647" s="59">
        <v>0</v>
      </c>
      <c r="O1647" s="59">
        <v>0</v>
      </c>
      <c r="P1647" s="59">
        <v>0</v>
      </c>
      <c r="Q1647">
        <v>0</v>
      </c>
      <c r="R1647">
        <v>0</v>
      </c>
      <c r="S1647" t="s">
        <v>1088</v>
      </c>
    </row>
    <row r="1648" spans="1:19">
      <c r="A1648">
        <v>7580</v>
      </c>
      <c r="B1648" t="s">
        <v>2384</v>
      </c>
      <c r="C1648">
        <v>8761</v>
      </c>
      <c r="D1648" t="s">
        <v>399</v>
      </c>
      <c r="E1648">
        <v>316</v>
      </c>
      <c r="F1648" t="s">
        <v>1054</v>
      </c>
      <c r="G1648" t="s">
        <v>1055</v>
      </c>
      <c r="H1648">
        <v>231</v>
      </c>
      <c r="I1648" t="s">
        <v>248</v>
      </c>
      <c r="J1648" t="s">
        <v>249</v>
      </c>
      <c r="K1648" s="59">
        <v>2840.86</v>
      </c>
      <c r="L1648" s="59">
        <v>2840.86</v>
      </c>
      <c r="M1648" s="59">
        <v>0</v>
      </c>
      <c r="N1648" s="59">
        <v>0</v>
      </c>
      <c r="O1648" s="59">
        <v>0</v>
      </c>
      <c r="P1648" s="59">
        <v>0</v>
      </c>
      <c r="Q1648">
        <v>0</v>
      </c>
      <c r="R1648">
        <v>0</v>
      </c>
      <c r="S1648" t="s">
        <v>1338</v>
      </c>
    </row>
    <row r="1649" spans="1:19">
      <c r="A1649">
        <v>7583</v>
      </c>
      <c r="B1649" t="s">
        <v>2386</v>
      </c>
      <c r="C1649">
        <v>8761</v>
      </c>
      <c r="D1649" t="s">
        <v>399</v>
      </c>
      <c r="E1649">
        <v>316</v>
      </c>
      <c r="F1649" t="s">
        <v>1054</v>
      </c>
      <c r="G1649" t="s">
        <v>1055</v>
      </c>
      <c r="H1649">
        <v>231</v>
      </c>
      <c r="I1649" t="s">
        <v>248</v>
      </c>
      <c r="J1649" t="s">
        <v>249</v>
      </c>
      <c r="K1649" s="59">
        <v>9765.43</v>
      </c>
      <c r="L1649" s="59">
        <v>9765.43</v>
      </c>
      <c r="M1649" s="59">
        <v>0</v>
      </c>
      <c r="N1649" s="59">
        <v>0</v>
      </c>
      <c r="O1649" s="59">
        <v>0</v>
      </c>
      <c r="P1649" s="59">
        <v>0</v>
      </c>
      <c r="Q1649">
        <v>0</v>
      </c>
      <c r="R1649">
        <v>0</v>
      </c>
      <c r="S1649" t="s">
        <v>2387</v>
      </c>
    </row>
    <row r="1650" spans="1:19">
      <c r="A1650">
        <v>7585</v>
      </c>
      <c r="B1650" t="s">
        <v>2389</v>
      </c>
      <c r="C1650">
        <v>8761</v>
      </c>
      <c r="D1650" t="s">
        <v>399</v>
      </c>
      <c r="E1650">
        <v>316</v>
      </c>
      <c r="F1650" t="s">
        <v>1054</v>
      </c>
      <c r="G1650" t="s">
        <v>1055</v>
      </c>
      <c r="H1650">
        <v>231</v>
      </c>
      <c r="I1650" t="s">
        <v>248</v>
      </c>
      <c r="J1650" t="s">
        <v>249</v>
      </c>
      <c r="K1650" s="59">
        <v>4535.87</v>
      </c>
      <c r="L1650" s="59">
        <v>4535.87</v>
      </c>
      <c r="M1650" s="59">
        <v>0</v>
      </c>
      <c r="N1650" s="59">
        <v>0</v>
      </c>
      <c r="O1650" s="59">
        <v>0</v>
      </c>
      <c r="P1650" s="59">
        <v>0</v>
      </c>
      <c r="Q1650">
        <v>0</v>
      </c>
      <c r="R1650">
        <v>0</v>
      </c>
      <c r="S1650" t="s">
        <v>1062</v>
      </c>
    </row>
    <row r="1651" spans="1:19">
      <c r="A1651">
        <v>7587</v>
      </c>
      <c r="B1651" t="s">
        <v>2391</v>
      </c>
      <c r="C1651">
        <v>8761</v>
      </c>
      <c r="D1651" t="s">
        <v>399</v>
      </c>
      <c r="E1651">
        <v>316</v>
      </c>
      <c r="F1651" t="s">
        <v>1054</v>
      </c>
      <c r="G1651" t="s">
        <v>1055</v>
      </c>
      <c r="H1651">
        <v>231</v>
      </c>
      <c r="I1651" t="s">
        <v>248</v>
      </c>
      <c r="J1651" t="s">
        <v>249</v>
      </c>
      <c r="K1651" s="59">
        <v>5196</v>
      </c>
      <c r="L1651" s="59">
        <v>5196</v>
      </c>
      <c r="M1651" s="59">
        <v>0</v>
      </c>
      <c r="N1651" s="59">
        <v>0</v>
      </c>
      <c r="O1651" s="59">
        <v>0</v>
      </c>
      <c r="P1651" s="59">
        <v>0</v>
      </c>
      <c r="Q1651">
        <v>0</v>
      </c>
      <c r="R1651">
        <v>0</v>
      </c>
      <c r="S1651" t="s">
        <v>1106</v>
      </c>
    </row>
    <row r="1652" spans="1:19">
      <c r="A1652">
        <v>8305</v>
      </c>
      <c r="B1652" t="s">
        <v>2450</v>
      </c>
      <c r="C1652">
        <v>11614</v>
      </c>
      <c r="D1652" t="s">
        <v>938</v>
      </c>
      <c r="E1652">
        <v>463</v>
      </c>
      <c r="F1652" t="s">
        <v>2396</v>
      </c>
      <c r="G1652" t="s">
        <v>2397</v>
      </c>
      <c r="H1652">
        <v>231</v>
      </c>
      <c r="I1652" t="s">
        <v>248</v>
      </c>
      <c r="J1652" t="s">
        <v>249</v>
      </c>
      <c r="K1652" s="59">
        <v>1040</v>
      </c>
      <c r="L1652" s="59">
        <v>1040</v>
      </c>
      <c r="M1652" s="59">
        <v>0</v>
      </c>
      <c r="N1652" s="59">
        <v>0</v>
      </c>
      <c r="O1652" s="59">
        <v>0</v>
      </c>
      <c r="P1652" s="59">
        <v>0</v>
      </c>
      <c r="Q1652">
        <v>0</v>
      </c>
      <c r="R1652">
        <v>0</v>
      </c>
    </row>
    <row r="1653" spans="1:19">
      <c r="A1653">
        <v>8971</v>
      </c>
      <c r="B1653" t="s">
        <v>2516</v>
      </c>
      <c r="C1653">
        <v>16073</v>
      </c>
      <c r="D1653" t="s">
        <v>857</v>
      </c>
      <c r="E1653">
        <v>353</v>
      </c>
      <c r="F1653" t="s">
        <v>1267</v>
      </c>
      <c r="G1653" t="s">
        <v>1268</v>
      </c>
      <c r="H1653">
        <v>231</v>
      </c>
      <c r="I1653" t="s">
        <v>248</v>
      </c>
      <c r="J1653" t="s">
        <v>249</v>
      </c>
      <c r="K1653" s="59">
        <v>2000</v>
      </c>
      <c r="L1653" s="59">
        <v>2000</v>
      </c>
      <c r="M1653" s="59">
        <v>0</v>
      </c>
      <c r="N1653" s="59">
        <v>0</v>
      </c>
      <c r="O1653" s="59">
        <v>0</v>
      </c>
      <c r="P1653" s="59">
        <v>0</v>
      </c>
      <c r="Q1653">
        <v>0</v>
      </c>
      <c r="R1653">
        <v>0</v>
      </c>
    </row>
    <row r="1654" spans="1:19">
      <c r="A1654">
        <v>8975</v>
      </c>
      <c r="B1654" t="s">
        <v>2518</v>
      </c>
      <c r="C1654">
        <v>16073</v>
      </c>
      <c r="D1654" t="s">
        <v>857</v>
      </c>
      <c r="E1654">
        <v>356</v>
      </c>
      <c r="F1654" t="s">
        <v>1510</v>
      </c>
      <c r="G1654" t="s">
        <v>1511</v>
      </c>
      <c r="H1654">
        <v>231</v>
      </c>
      <c r="I1654" t="s">
        <v>248</v>
      </c>
      <c r="J1654" t="s">
        <v>249</v>
      </c>
      <c r="K1654" s="59">
        <v>1000</v>
      </c>
      <c r="L1654" s="59">
        <v>1000</v>
      </c>
      <c r="M1654" s="59">
        <v>0</v>
      </c>
      <c r="N1654" s="59">
        <v>0</v>
      </c>
      <c r="O1654" s="59">
        <v>0</v>
      </c>
      <c r="P1654" s="59">
        <v>0</v>
      </c>
      <c r="Q1654">
        <v>0</v>
      </c>
      <c r="R1654">
        <v>0</v>
      </c>
    </row>
    <row r="1655" spans="1:19">
      <c r="A1655">
        <v>9406</v>
      </c>
      <c r="B1655" t="s">
        <v>2589</v>
      </c>
      <c r="C1655">
        <v>47</v>
      </c>
      <c r="D1655" t="s">
        <v>960</v>
      </c>
      <c r="E1655">
        <v>453</v>
      </c>
      <c r="F1655" t="s">
        <v>2428</v>
      </c>
      <c r="G1655" t="s">
        <v>2429</v>
      </c>
      <c r="H1655">
        <v>231</v>
      </c>
      <c r="I1655" t="s">
        <v>248</v>
      </c>
      <c r="J1655" t="s">
        <v>249</v>
      </c>
      <c r="K1655" s="59">
        <v>0</v>
      </c>
      <c r="L1655" s="59">
        <v>4000</v>
      </c>
      <c r="M1655" s="59">
        <v>0</v>
      </c>
      <c r="N1655" s="59">
        <v>0</v>
      </c>
      <c r="O1655" s="59">
        <v>0</v>
      </c>
      <c r="P1655" s="59">
        <v>0</v>
      </c>
      <c r="Q1655">
        <v>0</v>
      </c>
      <c r="R1655">
        <v>0</v>
      </c>
    </row>
    <row r="1656" spans="1:19">
      <c r="A1656">
        <v>9409</v>
      </c>
      <c r="B1656" t="s">
        <v>2591</v>
      </c>
      <c r="C1656">
        <v>7473</v>
      </c>
      <c r="D1656" t="s">
        <v>709</v>
      </c>
      <c r="E1656">
        <v>465</v>
      </c>
      <c r="F1656" t="s">
        <v>1830</v>
      </c>
      <c r="G1656" t="s">
        <v>1831</v>
      </c>
      <c r="H1656">
        <v>231</v>
      </c>
      <c r="I1656" t="s">
        <v>248</v>
      </c>
      <c r="J1656" t="s">
        <v>249</v>
      </c>
      <c r="K1656" s="59">
        <v>0</v>
      </c>
      <c r="L1656" s="59">
        <v>3450</v>
      </c>
      <c r="M1656" s="59">
        <v>0</v>
      </c>
      <c r="N1656" s="59">
        <v>0</v>
      </c>
      <c r="O1656" s="59">
        <v>0</v>
      </c>
      <c r="P1656" s="59">
        <v>0</v>
      </c>
      <c r="Q1656">
        <v>0</v>
      </c>
      <c r="R1656">
        <v>0</v>
      </c>
    </row>
    <row r="1657" spans="1:19">
      <c r="A1657">
        <v>6811</v>
      </c>
      <c r="B1657" t="s">
        <v>2313</v>
      </c>
      <c r="C1657">
        <v>11614</v>
      </c>
      <c r="D1657" t="s">
        <v>938</v>
      </c>
      <c r="E1657">
        <v>107</v>
      </c>
      <c r="F1657" t="s">
        <v>1035</v>
      </c>
      <c r="G1657" t="s">
        <v>254</v>
      </c>
      <c r="H1657">
        <v>232</v>
      </c>
      <c r="I1657" t="s">
        <v>336</v>
      </c>
      <c r="J1657" t="s">
        <v>337</v>
      </c>
      <c r="K1657" s="59">
        <v>122178.33</v>
      </c>
      <c r="L1657" s="59">
        <v>122178.33</v>
      </c>
      <c r="M1657" s="59">
        <v>75609.36</v>
      </c>
      <c r="N1657" s="59">
        <v>9451.17</v>
      </c>
      <c r="O1657" s="59">
        <v>0</v>
      </c>
      <c r="P1657" s="59">
        <v>0</v>
      </c>
      <c r="Q1657">
        <v>0</v>
      </c>
      <c r="R1657">
        <v>0</v>
      </c>
      <c r="S1657" t="s">
        <v>2314</v>
      </c>
    </row>
    <row r="1658" spans="1:19">
      <c r="A1658">
        <v>4486</v>
      </c>
      <c r="B1658" t="s">
        <v>2086</v>
      </c>
      <c r="C1658">
        <v>12798</v>
      </c>
      <c r="D1658" t="s">
        <v>932</v>
      </c>
      <c r="E1658">
        <v>112</v>
      </c>
      <c r="F1658" t="s">
        <v>2087</v>
      </c>
      <c r="G1658" t="s">
        <v>2086</v>
      </c>
      <c r="H1658">
        <v>160</v>
      </c>
      <c r="I1658" t="s">
        <v>388</v>
      </c>
      <c r="J1658" t="s">
        <v>389</v>
      </c>
      <c r="K1658" s="59">
        <v>1294730</v>
      </c>
      <c r="L1658" s="59">
        <v>1618412.49</v>
      </c>
      <c r="M1658" s="59">
        <v>0</v>
      </c>
      <c r="N1658" s="59">
        <v>0</v>
      </c>
      <c r="O1658" s="59">
        <v>0</v>
      </c>
      <c r="P1658" s="59">
        <v>0</v>
      </c>
      <c r="Q1658">
        <v>0</v>
      </c>
      <c r="R1658">
        <v>0</v>
      </c>
      <c r="S1658" t="s">
        <v>2088</v>
      </c>
    </row>
    <row r="1659" spans="1:19">
      <c r="A1659">
        <v>6518</v>
      </c>
      <c r="B1659" t="s">
        <v>2283</v>
      </c>
      <c r="C1659">
        <v>208</v>
      </c>
      <c r="D1659" t="s">
        <v>927</v>
      </c>
      <c r="E1659">
        <v>112</v>
      </c>
      <c r="F1659" t="s">
        <v>2087</v>
      </c>
      <c r="G1659" t="s">
        <v>2086</v>
      </c>
      <c r="H1659">
        <v>160</v>
      </c>
      <c r="I1659" t="s">
        <v>388</v>
      </c>
      <c r="J1659" t="s">
        <v>389</v>
      </c>
      <c r="K1659" s="59">
        <v>0</v>
      </c>
      <c r="L1659" s="59">
        <v>0</v>
      </c>
      <c r="M1659" s="59">
        <v>0</v>
      </c>
      <c r="N1659" s="59">
        <v>0</v>
      </c>
      <c r="O1659" s="59">
        <v>0</v>
      </c>
      <c r="P1659" s="59">
        <v>0</v>
      </c>
      <c r="Q1659">
        <v>0</v>
      </c>
      <c r="R1659">
        <v>0</v>
      </c>
    </row>
    <row r="1660" spans="1:19">
      <c r="A1660">
        <v>2191</v>
      </c>
      <c r="B1660" t="s">
        <v>1237</v>
      </c>
      <c r="C1660">
        <v>11614</v>
      </c>
      <c r="D1660" t="s">
        <v>938</v>
      </c>
      <c r="E1660">
        <v>107</v>
      </c>
      <c r="F1660" t="s">
        <v>1035</v>
      </c>
      <c r="G1660" t="s">
        <v>254</v>
      </c>
      <c r="H1660">
        <v>218</v>
      </c>
      <c r="I1660" t="s">
        <v>334</v>
      </c>
      <c r="J1660" t="s">
        <v>335</v>
      </c>
      <c r="K1660" s="59">
        <v>666343</v>
      </c>
      <c r="L1660" s="59">
        <v>704510.5</v>
      </c>
      <c r="M1660" s="59">
        <v>439844</v>
      </c>
      <c r="N1660" s="59">
        <v>54980.5</v>
      </c>
      <c r="O1660" s="59">
        <v>0</v>
      </c>
      <c r="P1660" s="59">
        <v>0</v>
      </c>
      <c r="Q1660">
        <v>0</v>
      </c>
      <c r="R1660">
        <v>0</v>
      </c>
      <c r="S1660" t="s">
        <v>1238</v>
      </c>
    </row>
    <row r="1661" spans="1:19">
      <c r="A1661">
        <v>2103</v>
      </c>
      <c r="B1661" t="s">
        <v>1131</v>
      </c>
      <c r="C1661">
        <v>11132</v>
      </c>
      <c r="D1661" t="s">
        <v>233</v>
      </c>
      <c r="E1661">
        <v>107</v>
      </c>
      <c r="F1661" t="s">
        <v>1035</v>
      </c>
      <c r="G1661" t="s">
        <v>254</v>
      </c>
      <c r="H1661">
        <v>161</v>
      </c>
      <c r="I1661" t="s">
        <v>298</v>
      </c>
      <c r="J1661" t="s">
        <v>299</v>
      </c>
      <c r="K1661" s="59">
        <v>70000</v>
      </c>
      <c r="L1661" s="59">
        <v>70000</v>
      </c>
      <c r="M1661" s="59">
        <v>18000</v>
      </c>
      <c r="N1661" s="59">
        <v>3000</v>
      </c>
      <c r="O1661" s="59">
        <v>0</v>
      </c>
      <c r="P1661" s="59">
        <v>0</v>
      </c>
      <c r="Q1661">
        <v>0</v>
      </c>
      <c r="R1661">
        <v>0</v>
      </c>
      <c r="S1661" t="s">
        <v>1060</v>
      </c>
    </row>
    <row r="1662" spans="1:19">
      <c r="A1662">
        <v>3338</v>
      </c>
      <c r="B1662" t="s">
        <v>254</v>
      </c>
      <c r="C1662">
        <v>7554</v>
      </c>
      <c r="D1662" t="s">
        <v>941</v>
      </c>
      <c r="E1662">
        <v>107</v>
      </c>
      <c r="F1662" t="s">
        <v>1035</v>
      </c>
      <c r="G1662" t="s">
        <v>254</v>
      </c>
      <c r="H1662">
        <v>161</v>
      </c>
      <c r="I1662" t="s">
        <v>298</v>
      </c>
      <c r="J1662" t="s">
        <v>299</v>
      </c>
      <c r="K1662" s="59">
        <v>8593.7800000000007</v>
      </c>
      <c r="L1662" s="59">
        <v>8593.7800000000007</v>
      </c>
      <c r="M1662" s="59">
        <v>0</v>
      </c>
      <c r="N1662" s="59">
        <v>8000</v>
      </c>
      <c r="O1662" s="59">
        <v>0</v>
      </c>
      <c r="P1662" s="59">
        <v>0</v>
      </c>
      <c r="Q1662">
        <v>0</v>
      </c>
      <c r="R1662">
        <v>0</v>
      </c>
    </row>
    <row r="1663" spans="1:19">
      <c r="A1663">
        <v>2033</v>
      </c>
      <c r="B1663" t="s">
        <v>254</v>
      </c>
      <c r="C1663">
        <v>2578</v>
      </c>
      <c r="D1663" t="s">
        <v>600</v>
      </c>
      <c r="E1663">
        <v>107</v>
      </c>
      <c r="F1663" t="s">
        <v>1035</v>
      </c>
      <c r="G1663" t="s">
        <v>254</v>
      </c>
      <c r="H1663">
        <v>162</v>
      </c>
      <c r="I1663" t="s">
        <v>255</v>
      </c>
      <c r="J1663" t="s">
        <v>256</v>
      </c>
      <c r="K1663" s="59">
        <v>308327</v>
      </c>
      <c r="L1663" s="59">
        <v>308327</v>
      </c>
      <c r="M1663" s="59">
        <v>0</v>
      </c>
      <c r="N1663" s="59">
        <v>0</v>
      </c>
      <c r="O1663" s="59">
        <v>0</v>
      </c>
      <c r="P1663" s="59">
        <v>0</v>
      </c>
      <c r="Q1663">
        <v>0</v>
      </c>
      <c r="R1663">
        <v>0</v>
      </c>
    </row>
    <row r="1664" spans="1:19">
      <c r="A1664">
        <v>2070</v>
      </c>
      <c r="B1664" t="s">
        <v>254</v>
      </c>
      <c r="C1664">
        <v>8792</v>
      </c>
      <c r="D1664" t="s">
        <v>603</v>
      </c>
      <c r="E1664">
        <v>107</v>
      </c>
      <c r="F1664" t="s">
        <v>1035</v>
      </c>
      <c r="G1664" t="s">
        <v>254</v>
      </c>
      <c r="H1664">
        <v>162</v>
      </c>
      <c r="I1664" t="s">
        <v>255</v>
      </c>
      <c r="J1664" t="s">
        <v>256</v>
      </c>
      <c r="K1664" s="59">
        <v>17206</v>
      </c>
      <c r="L1664" s="59">
        <v>17206</v>
      </c>
      <c r="M1664" s="59">
        <v>0</v>
      </c>
      <c r="N1664" s="59">
        <v>0</v>
      </c>
      <c r="O1664" s="59">
        <v>0</v>
      </c>
      <c r="P1664" s="59">
        <v>0</v>
      </c>
      <c r="Q1664">
        <v>0</v>
      </c>
      <c r="R1664">
        <v>0</v>
      </c>
    </row>
    <row r="1665" spans="1:19">
      <c r="A1665">
        <v>2715</v>
      </c>
      <c r="B1665" t="s">
        <v>254</v>
      </c>
      <c r="C1665">
        <v>8638</v>
      </c>
      <c r="D1665" t="s">
        <v>550</v>
      </c>
      <c r="E1665">
        <v>107</v>
      </c>
      <c r="F1665" t="s">
        <v>1035</v>
      </c>
      <c r="G1665" t="s">
        <v>254</v>
      </c>
      <c r="H1665">
        <v>162</v>
      </c>
      <c r="I1665" t="s">
        <v>255</v>
      </c>
      <c r="J1665" t="s">
        <v>256</v>
      </c>
      <c r="K1665" s="59">
        <v>147610</v>
      </c>
      <c r="L1665" s="59">
        <v>147610</v>
      </c>
      <c r="M1665" s="59">
        <v>1300</v>
      </c>
      <c r="N1665" s="59">
        <v>0</v>
      </c>
      <c r="O1665" s="59">
        <v>0</v>
      </c>
      <c r="P1665" s="59">
        <v>0</v>
      </c>
      <c r="Q1665">
        <v>0</v>
      </c>
      <c r="R1665">
        <v>0</v>
      </c>
    </row>
    <row r="1666" spans="1:19">
      <c r="A1666">
        <v>2753</v>
      </c>
      <c r="B1666" t="s">
        <v>254</v>
      </c>
      <c r="C1666">
        <v>9186</v>
      </c>
      <c r="D1666" t="s">
        <v>601</v>
      </c>
      <c r="E1666">
        <v>107</v>
      </c>
      <c r="F1666" t="s">
        <v>1035</v>
      </c>
      <c r="G1666" t="s">
        <v>254</v>
      </c>
      <c r="H1666">
        <v>162</v>
      </c>
      <c r="I1666" t="s">
        <v>255</v>
      </c>
      <c r="J1666" t="s">
        <v>256</v>
      </c>
      <c r="K1666" s="59">
        <v>90595</v>
      </c>
      <c r="L1666" s="59">
        <v>90595</v>
      </c>
      <c r="M1666" s="59">
        <v>0</v>
      </c>
      <c r="N1666" s="59">
        <v>0</v>
      </c>
      <c r="O1666" s="59">
        <v>0</v>
      </c>
      <c r="P1666" s="59">
        <v>0</v>
      </c>
      <c r="Q1666">
        <v>0</v>
      </c>
      <c r="R1666">
        <v>0</v>
      </c>
    </row>
    <row r="1667" spans="1:19">
      <c r="A1667">
        <v>7882</v>
      </c>
      <c r="B1667" t="s">
        <v>254</v>
      </c>
      <c r="C1667">
        <v>18138</v>
      </c>
      <c r="D1667" t="s">
        <v>783</v>
      </c>
      <c r="E1667">
        <v>107</v>
      </c>
      <c r="F1667" t="s">
        <v>1035</v>
      </c>
      <c r="G1667" t="s">
        <v>254</v>
      </c>
      <c r="H1667">
        <v>162</v>
      </c>
      <c r="I1667" t="s">
        <v>255</v>
      </c>
      <c r="J1667" t="s">
        <v>256</v>
      </c>
      <c r="K1667" s="59">
        <v>700000</v>
      </c>
      <c r="L1667" s="59">
        <v>700000</v>
      </c>
      <c r="M1667" s="59">
        <v>16540</v>
      </c>
      <c r="N1667" s="59">
        <v>0</v>
      </c>
      <c r="O1667" s="59">
        <v>0</v>
      </c>
      <c r="P1667" s="59">
        <v>0</v>
      </c>
      <c r="Q1667">
        <v>0</v>
      </c>
      <c r="R1667">
        <v>0</v>
      </c>
    </row>
    <row r="1668" spans="1:19">
      <c r="A1668">
        <v>4033</v>
      </c>
      <c r="B1668" t="s">
        <v>2005</v>
      </c>
      <c r="C1668">
        <v>15136</v>
      </c>
      <c r="D1668" t="s">
        <v>937</v>
      </c>
      <c r="E1668">
        <v>107</v>
      </c>
      <c r="F1668" t="s">
        <v>1035</v>
      </c>
      <c r="G1668" t="s">
        <v>254</v>
      </c>
      <c r="H1668">
        <v>163</v>
      </c>
      <c r="I1668" t="s">
        <v>384</v>
      </c>
      <c r="J1668" t="s">
        <v>385</v>
      </c>
      <c r="K1668" s="59">
        <v>73843.199999999997</v>
      </c>
      <c r="L1668" s="59">
        <v>92304</v>
      </c>
      <c r="M1668" s="59">
        <v>7692</v>
      </c>
      <c r="N1668" s="59">
        <v>0</v>
      </c>
      <c r="O1668" s="59">
        <v>0</v>
      </c>
      <c r="P1668" s="59">
        <v>0</v>
      </c>
      <c r="Q1668">
        <v>0</v>
      </c>
      <c r="R1668">
        <v>0</v>
      </c>
      <c r="S1668" t="s">
        <v>2006</v>
      </c>
    </row>
    <row r="1669" spans="1:19">
      <c r="A1669">
        <v>4142</v>
      </c>
      <c r="B1669" t="s">
        <v>2031</v>
      </c>
      <c r="C1669">
        <v>4683</v>
      </c>
      <c r="D1669" t="s">
        <v>936</v>
      </c>
      <c r="E1669">
        <v>107</v>
      </c>
      <c r="F1669" t="s">
        <v>1035</v>
      </c>
      <c r="G1669" t="s">
        <v>254</v>
      </c>
      <c r="H1669">
        <v>163</v>
      </c>
      <c r="I1669" t="s">
        <v>384</v>
      </c>
      <c r="J1669" t="s">
        <v>385</v>
      </c>
      <c r="K1669" s="59">
        <v>18460.8</v>
      </c>
      <c r="L1669" s="59">
        <v>23076</v>
      </c>
      <c r="M1669" s="59">
        <v>1923</v>
      </c>
      <c r="N1669" s="59">
        <v>0</v>
      </c>
      <c r="O1669" s="59">
        <v>0</v>
      </c>
      <c r="P1669" s="59">
        <v>0</v>
      </c>
      <c r="Q1669">
        <v>0</v>
      </c>
      <c r="R1669">
        <v>0</v>
      </c>
      <c r="S1669" t="s">
        <v>2032</v>
      </c>
    </row>
    <row r="1670" spans="1:19">
      <c r="A1670">
        <v>2184</v>
      </c>
      <c r="B1670" t="s">
        <v>254</v>
      </c>
      <c r="C1670">
        <v>11849</v>
      </c>
      <c r="D1670" t="s">
        <v>957</v>
      </c>
      <c r="E1670">
        <v>107</v>
      </c>
      <c r="F1670" t="s">
        <v>1035</v>
      </c>
      <c r="G1670" t="s">
        <v>254</v>
      </c>
      <c r="H1670">
        <v>164</v>
      </c>
      <c r="I1670" t="s">
        <v>332</v>
      </c>
      <c r="J1670" t="s">
        <v>333</v>
      </c>
      <c r="K1670" s="59">
        <v>88000</v>
      </c>
      <c r="L1670" s="59">
        <v>110000</v>
      </c>
      <c r="M1670" s="59">
        <v>0</v>
      </c>
      <c r="N1670" s="59">
        <v>0</v>
      </c>
      <c r="O1670" s="59">
        <v>0</v>
      </c>
      <c r="P1670" s="59">
        <v>0</v>
      </c>
      <c r="Q1670">
        <v>0</v>
      </c>
      <c r="R1670">
        <v>0</v>
      </c>
      <c r="S1670" t="s">
        <v>1236</v>
      </c>
    </row>
    <row r="1671" spans="1:19">
      <c r="A1671">
        <v>2154</v>
      </c>
      <c r="B1671" t="s">
        <v>1210</v>
      </c>
      <c r="C1671">
        <v>14739</v>
      </c>
      <c r="D1671" t="s">
        <v>956</v>
      </c>
      <c r="E1671">
        <v>107</v>
      </c>
      <c r="F1671" t="s">
        <v>1035</v>
      </c>
      <c r="G1671" t="s">
        <v>254</v>
      </c>
      <c r="H1671">
        <v>165</v>
      </c>
      <c r="I1671" t="s">
        <v>321</v>
      </c>
      <c r="J1671" t="s">
        <v>322</v>
      </c>
      <c r="K1671" s="59">
        <v>40000</v>
      </c>
      <c r="L1671" s="59">
        <v>50000</v>
      </c>
      <c r="M1671" s="59">
        <v>0</v>
      </c>
      <c r="N1671" s="59">
        <v>4250</v>
      </c>
      <c r="O1671" s="59">
        <v>0</v>
      </c>
      <c r="P1671" s="59">
        <v>0</v>
      </c>
      <c r="Q1671">
        <v>0</v>
      </c>
      <c r="R1671">
        <v>0</v>
      </c>
    </row>
    <row r="1672" spans="1:19">
      <c r="A1672">
        <v>2063</v>
      </c>
      <c r="B1672" t="s">
        <v>1091</v>
      </c>
      <c r="C1672">
        <v>11131</v>
      </c>
      <c r="D1672" t="s">
        <v>234</v>
      </c>
      <c r="E1672">
        <v>316</v>
      </c>
      <c r="F1672" t="s">
        <v>1054</v>
      </c>
      <c r="G1672" t="s">
        <v>1055</v>
      </c>
      <c r="H1672">
        <v>166</v>
      </c>
      <c r="I1672" t="s">
        <v>284</v>
      </c>
      <c r="J1672" t="s">
        <v>285</v>
      </c>
      <c r="K1672" s="59">
        <v>38100</v>
      </c>
      <c r="L1672" s="59">
        <v>38100</v>
      </c>
      <c r="M1672" s="59">
        <v>0</v>
      </c>
      <c r="N1672" s="59">
        <v>0</v>
      </c>
      <c r="O1672" s="59">
        <v>0</v>
      </c>
      <c r="P1672" s="59">
        <v>0</v>
      </c>
      <c r="Q1672">
        <v>0</v>
      </c>
      <c r="R1672">
        <v>0</v>
      </c>
      <c r="S1672" t="s">
        <v>1092</v>
      </c>
    </row>
    <row r="1673" spans="1:19">
      <c r="A1673">
        <v>2064</v>
      </c>
      <c r="B1673" t="s">
        <v>1093</v>
      </c>
      <c r="C1673">
        <v>11131</v>
      </c>
      <c r="D1673" t="s">
        <v>234</v>
      </c>
      <c r="E1673">
        <v>316</v>
      </c>
      <c r="F1673" t="s">
        <v>1054</v>
      </c>
      <c r="G1673" t="s">
        <v>1055</v>
      </c>
      <c r="H1673">
        <v>166</v>
      </c>
      <c r="I1673" t="s">
        <v>284</v>
      </c>
      <c r="J1673" t="s">
        <v>285</v>
      </c>
      <c r="K1673" s="59">
        <v>56591</v>
      </c>
      <c r="L1673" s="59">
        <v>56591</v>
      </c>
      <c r="M1673" s="59">
        <v>0</v>
      </c>
      <c r="N1673" s="59">
        <v>0</v>
      </c>
      <c r="O1673" s="59">
        <v>0</v>
      </c>
      <c r="P1673" s="59">
        <v>0</v>
      </c>
      <c r="Q1673">
        <v>0</v>
      </c>
      <c r="R1673">
        <v>0</v>
      </c>
      <c r="S1673" t="s">
        <v>1094</v>
      </c>
    </row>
    <row r="1674" spans="1:19">
      <c r="A1674">
        <v>2065</v>
      </c>
      <c r="B1674" t="s">
        <v>1095</v>
      </c>
      <c r="C1674">
        <v>11131</v>
      </c>
      <c r="D1674" t="s">
        <v>234</v>
      </c>
      <c r="E1674">
        <v>316</v>
      </c>
      <c r="F1674" t="s">
        <v>1054</v>
      </c>
      <c r="G1674" t="s">
        <v>1055</v>
      </c>
      <c r="H1674">
        <v>166</v>
      </c>
      <c r="I1674" t="s">
        <v>284</v>
      </c>
      <c r="J1674" t="s">
        <v>285</v>
      </c>
      <c r="K1674" s="59">
        <v>56000</v>
      </c>
      <c r="L1674" s="59">
        <v>56000</v>
      </c>
      <c r="M1674" s="59">
        <v>0</v>
      </c>
      <c r="N1674" s="59">
        <v>0</v>
      </c>
      <c r="O1674" s="59">
        <v>0</v>
      </c>
      <c r="P1674" s="59">
        <v>0</v>
      </c>
      <c r="Q1674">
        <v>0</v>
      </c>
      <c r="R1674">
        <v>0</v>
      </c>
      <c r="S1674" t="s">
        <v>1096</v>
      </c>
    </row>
    <row r="1675" spans="1:19">
      <c r="A1675">
        <v>2148</v>
      </c>
      <c r="B1675" t="s">
        <v>1199</v>
      </c>
      <c r="C1675">
        <v>39</v>
      </c>
      <c r="D1675" t="s">
        <v>899</v>
      </c>
      <c r="E1675">
        <v>316</v>
      </c>
      <c r="F1675" t="s">
        <v>1054</v>
      </c>
      <c r="G1675" t="s">
        <v>1055</v>
      </c>
      <c r="H1675">
        <v>166</v>
      </c>
      <c r="I1675" t="s">
        <v>284</v>
      </c>
      <c r="J1675" t="s">
        <v>285</v>
      </c>
      <c r="K1675" s="59">
        <v>2000</v>
      </c>
      <c r="L1675" s="59">
        <v>2000</v>
      </c>
      <c r="M1675" s="59">
        <v>0</v>
      </c>
      <c r="N1675" s="59">
        <v>0</v>
      </c>
      <c r="O1675" s="59">
        <v>0</v>
      </c>
      <c r="P1675" s="59">
        <v>0</v>
      </c>
      <c r="Q1675">
        <v>0</v>
      </c>
      <c r="R1675">
        <v>0</v>
      </c>
    </row>
    <row r="1676" spans="1:19">
      <c r="A1676">
        <v>2169</v>
      </c>
      <c r="B1676" t="s">
        <v>1222</v>
      </c>
      <c r="C1676">
        <v>161</v>
      </c>
      <c r="D1676" t="s">
        <v>967</v>
      </c>
      <c r="E1676">
        <v>316</v>
      </c>
      <c r="F1676" t="s">
        <v>1054</v>
      </c>
      <c r="G1676" t="s">
        <v>1055</v>
      </c>
      <c r="H1676">
        <v>166</v>
      </c>
      <c r="I1676" t="s">
        <v>284</v>
      </c>
      <c r="J1676" t="s">
        <v>285</v>
      </c>
      <c r="K1676" s="59">
        <v>2000</v>
      </c>
      <c r="L1676" s="59">
        <v>2000</v>
      </c>
      <c r="M1676" s="59">
        <v>0</v>
      </c>
      <c r="N1676" s="59">
        <v>0</v>
      </c>
      <c r="O1676" s="59">
        <v>0</v>
      </c>
      <c r="P1676" s="59">
        <v>0</v>
      </c>
      <c r="Q1676">
        <v>0</v>
      </c>
      <c r="R1676">
        <v>0</v>
      </c>
      <c r="S1676" t="s">
        <v>1223</v>
      </c>
    </row>
    <row r="1677" spans="1:19">
      <c r="A1677">
        <v>2921</v>
      </c>
      <c r="B1677" t="s">
        <v>1732</v>
      </c>
      <c r="C1677">
        <v>189</v>
      </c>
      <c r="D1677" t="s">
        <v>896</v>
      </c>
      <c r="E1677">
        <v>316</v>
      </c>
      <c r="F1677" t="s">
        <v>1054</v>
      </c>
      <c r="G1677" t="s">
        <v>1055</v>
      </c>
      <c r="H1677">
        <v>166</v>
      </c>
      <c r="I1677" t="s">
        <v>284</v>
      </c>
      <c r="J1677" t="s">
        <v>285</v>
      </c>
      <c r="K1677" s="59">
        <v>10000</v>
      </c>
      <c r="L1677" s="59">
        <v>10000</v>
      </c>
      <c r="M1677" s="59">
        <v>490</v>
      </c>
      <c r="N1677" s="59">
        <v>0</v>
      </c>
      <c r="O1677" s="59">
        <v>0</v>
      </c>
      <c r="P1677" s="59">
        <v>0</v>
      </c>
      <c r="Q1677">
        <v>0</v>
      </c>
      <c r="R1677">
        <v>0</v>
      </c>
    </row>
    <row r="1678" spans="1:19">
      <c r="A1678">
        <v>2946</v>
      </c>
      <c r="B1678" t="s">
        <v>1693</v>
      </c>
      <c r="C1678">
        <v>11732</v>
      </c>
      <c r="D1678" t="s">
        <v>768</v>
      </c>
      <c r="E1678">
        <v>103</v>
      </c>
      <c r="F1678" t="s">
        <v>1694</v>
      </c>
      <c r="G1678" t="s">
        <v>1695</v>
      </c>
      <c r="H1678">
        <v>166</v>
      </c>
      <c r="I1678" t="s">
        <v>284</v>
      </c>
      <c r="J1678" t="s">
        <v>285</v>
      </c>
      <c r="K1678" s="59">
        <v>5000</v>
      </c>
      <c r="L1678" s="59">
        <v>5000</v>
      </c>
      <c r="M1678" s="59">
        <v>0</v>
      </c>
      <c r="N1678" s="59">
        <v>0</v>
      </c>
      <c r="O1678" s="59">
        <v>0</v>
      </c>
      <c r="P1678" s="59">
        <v>0</v>
      </c>
      <c r="Q1678">
        <v>0</v>
      </c>
      <c r="R1678">
        <v>0</v>
      </c>
    </row>
    <row r="1679" spans="1:19">
      <c r="A1679">
        <v>3005</v>
      </c>
      <c r="B1679" t="s">
        <v>1744</v>
      </c>
      <c r="C1679">
        <v>11738</v>
      </c>
      <c r="D1679" t="s">
        <v>772</v>
      </c>
      <c r="E1679">
        <v>103</v>
      </c>
      <c r="F1679" t="s">
        <v>1694</v>
      </c>
      <c r="G1679" t="s">
        <v>1695</v>
      </c>
      <c r="H1679">
        <v>166</v>
      </c>
      <c r="I1679" t="s">
        <v>284</v>
      </c>
      <c r="J1679" t="s">
        <v>285</v>
      </c>
      <c r="K1679" s="59">
        <v>800</v>
      </c>
      <c r="L1679" s="59">
        <v>800</v>
      </c>
      <c r="M1679" s="59">
        <v>0</v>
      </c>
      <c r="N1679" s="59">
        <v>0</v>
      </c>
      <c r="O1679" s="59">
        <v>0</v>
      </c>
      <c r="P1679" s="59">
        <v>0</v>
      </c>
      <c r="Q1679">
        <v>0</v>
      </c>
      <c r="R1679">
        <v>0</v>
      </c>
    </row>
    <row r="1680" spans="1:19">
      <c r="A1680">
        <v>3016</v>
      </c>
      <c r="B1680" t="s">
        <v>1693</v>
      </c>
      <c r="C1680">
        <v>11735</v>
      </c>
      <c r="D1680" t="s">
        <v>769</v>
      </c>
      <c r="E1680">
        <v>103</v>
      </c>
      <c r="F1680" t="s">
        <v>1694</v>
      </c>
      <c r="G1680" t="s">
        <v>1695</v>
      </c>
      <c r="H1680">
        <v>166</v>
      </c>
      <c r="I1680" t="s">
        <v>284</v>
      </c>
      <c r="J1680" t="s">
        <v>285</v>
      </c>
      <c r="K1680" s="59">
        <v>5000</v>
      </c>
      <c r="L1680" s="59">
        <v>5000</v>
      </c>
      <c r="M1680" s="59">
        <v>0</v>
      </c>
      <c r="N1680" s="59">
        <v>0</v>
      </c>
      <c r="O1680" s="59">
        <v>0</v>
      </c>
      <c r="P1680" s="59">
        <v>0</v>
      </c>
      <c r="Q1680">
        <v>0</v>
      </c>
      <c r="R1680">
        <v>0</v>
      </c>
    </row>
    <row r="1681" spans="1:19">
      <c r="A1681">
        <v>3056</v>
      </c>
      <c r="B1681" t="s">
        <v>1693</v>
      </c>
      <c r="C1681">
        <v>89</v>
      </c>
      <c r="D1681" t="s">
        <v>847</v>
      </c>
      <c r="E1681">
        <v>103</v>
      </c>
      <c r="F1681" t="s">
        <v>1694</v>
      </c>
      <c r="G1681" t="s">
        <v>1695</v>
      </c>
      <c r="H1681">
        <v>166</v>
      </c>
      <c r="I1681" t="s">
        <v>284</v>
      </c>
      <c r="J1681" t="s">
        <v>285</v>
      </c>
      <c r="K1681" s="59">
        <v>1000</v>
      </c>
      <c r="L1681" s="59">
        <v>1000</v>
      </c>
      <c r="M1681" s="59">
        <v>0</v>
      </c>
      <c r="N1681" s="59">
        <v>0</v>
      </c>
      <c r="O1681" s="59">
        <v>0</v>
      </c>
      <c r="P1681" s="59">
        <v>0</v>
      </c>
      <c r="Q1681">
        <v>0</v>
      </c>
      <c r="R1681">
        <v>0</v>
      </c>
    </row>
    <row r="1682" spans="1:19">
      <c r="A1682">
        <v>3099</v>
      </c>
      <c r="B1682" t="s">
        <v>1774</v>
      </c>
      <c r="C1682">
        <v>11730</v>
      </c>
      <c r="D1682" t="s">
        <v>939</v>
      </c>
      <c r="E1682">
        <v>103</v>
      </c>
      <c r="F1682" t="s">
        <v>1694</v>
      </c>
      <c r="G1682" t="s">
        <v>1695</v>
      </c>
      <c r="H1682">
        <v>166</v>
      </c>
      <c r="I1682" t="s">
        <v>284</v>
      </c>
      <c r="J1682" t="s">
        <v>285</v>
      </c>
      <c r="K1682" s="59">
        <v>0</v>
      </c>
      <c r="L1682" s="59">
        <v>0</v>
      </c>
      <c r="M1682" s="59">
        <v>0</v>
      </c>
      <c r="N1682" s="59">
        <v>0</v>
      </c>
      <c r="O1682" s="59">
        <v>0</v>
      </c>
      <c r="P1682" s="59">
        <v>0</v>
      </c>
      <c r="Q1682">
        <v>0</v>
      </c>
      <c r="R1682">
        <v>0</v>
      </c>
    </row>
    <row r="1683" spans="1:19">
      <c r="A1683">
        <v>3100</v>
      </c>
      <c r="B1683" t="s">
        <v>1775</v>
      </c>
      <c r="C1683">
        <v>11730</v>
      </c>
      <c r="D1683" t="s">
        <v>939</v>
      </c>
      <c r="E1683">
        <v>103</v>
      </c>
      <c r="F1683" t="s">
        <v>1694</v>
      </c>
      <c r="G1683" t="s">
        <v>1695</v>
      </c>
      <c r="H1683">
        <v>166</v>
      </c>
      <c r="I1683" t="s">
        <v>284</v>
      </c>
      <c r="J1683" t="s">
        <v>285</v>
      </c>
      <c r="K1683" s="59">
        <v>0</v>
      </c>
      <c r="L1683" s="59">
        <v>0</v>
      </c>
      <c r="M1683" s="59">
        <v>0</v>
      </c>
      <c r="N1683" s="59">
        <v>0</v>
      </c>
      <c r="O1683" s="59">
        <v>0</v>
      </c>
      <c r="P1683" s="59">
        <v>0</v>
      </c>
      <c r="Q1683">
        <v>0</v>
      </c>
      <c r="R1683">
        <v>0</v>
      </c>
    </row>
    <row r="1684" spans="1:19">
      <c r="A1684">
        <v>3135</v>
      </c>
      <c r="B1684" t="s">
        <v>1732</v>
      </c>
      <c r="C1684">
        <v>11847</v>
      </c>
      <c r="D1684" t="s">
        <v>821</v>
      </c>
      <c r="E1684">
        <v>316</v>
      </c>
      <c r="F1684" t="s">
        <v>1054</v>
      </c>
      <c r="G1684" t="s">
        <v>1055</v>
      </c>
      <c r="H1684">
        <v>166</v>
      </c>
      <c r="I1684" t="s">
        <v>284</v>
      </c>
      <c r="J1684" t="s">
        <v>285</v>
      </c>
      <c r="K1684" s="59">
        <v>0</v>
      </c>
      <c r="L1684" s="59">
        <v>0</v>
      </c>
      <c r="M1684" s="59">
        <v>0</v>
      </c>
      <c r="N1684" s="59">
        <v>0</v>
      </c>
      <c r="O1684" s="59">
        <v>0</v>
      </c>
      <c r="P1684" s="59">
        <v>0</v>
      </c>
      <c r="Q1684">
        <v>0</v>
      </c>
      <c r="R1684">
        <v>0</v>
      </c>
      <c r="S1684" t="s">
        <v>1790</v>
      </c>
    </row>
    <row r="1685" spans="1:19">
      <c r="A1685">
        <v>3328</v>
      </c>
      <c r="B1685" t="s">
        <v>1693</v>
      </c>
      <c r="C1685">
        <v>11736</v>
      </c>
      <c r="D1685" t="s">
        <v>770</v>
      </c>
      <c r="E1685">
        <v>103</v>
      </c>
      <c r="F1685" t="s">
        <v>1694</v>
      </c>
      <c r="G1685" t="s">
        <v>1695</v>
      </c>
      <c r="H1685">
        <v>166</v>
      </c>
      <c r="I1685" t="s">
        <v>284</v>
      </c>
      <c r="J1685" t="s">
        <v>285</v>
      </c>
      <c r="K1685" s="59">
        <v>5000</v>
      </c>
      <c r="L1685" s="59">
        <v>5000</v>
      </c>
      <c r="M1685" s="59">
        <v>0</v>
      </c>
      <c r="N1685" s="59">
        <v>0</v>
      </c>
      <c r="O1685" s="59">
        <v>0</v>
      </c>
      <c r="P1685" s="59">
        <v>0</v>
      </c>
      <c r="Q1685">
        <v>531.51</v>
      </c>
      <c r="R1685">
        <v>0</v>
      </c>
    </row>
    <row r="1686" spans="1:19">
      <c r="A1686">
        <v>3337</v>
      </c>
      <c r="B1686" t="s">
        <v>1693</v>
      </c>
      <c r="C1686">
        <v>7554</v>
      </c>
      <c r="D1686" t="s">
        <v>941</v>
      </c>
      <c r="E1686">
        <v>103</v>
      </c>
      <c r="F1686" t="s">
        <v>1694</v>
      </c>
      <c r="G1686" t="s">
        <v>1695</v>
      </c>
      <c r="H1686">
        <v>166</v>
      </c>
      <c r="I1686" t="s">
        <v>284</v>
      </c>
      <c r="J1686" t="s">
        <v>285</v>
      </c>
      <c r="K1686" s="59">
        <v>0</v>
      </c>
      <c r="L1686" s="59">
        <v>0</v>
      </c>
      <c r="M1686" s="59">
        <v>0</v>
      </c>
      <c r="N1686" s="59">
        <v>0</v>
      </c>
      <c r="O1686" s="59">
        <v>0</v>
      </c>
      <c r="P1686" s="59">
        <v>0</v>
      </c>
      <c r="Q1686">
        <v>0</v>
      </c>
      <c r="R1686">
        <v>0</v>
      </c>
    </row>
    <row r="1687" spans="1:19">
      <c r="A1687">
        <v>3362</v>
      </c>
      <c r="B1687" t="s">
        <v>1808</v>
      </c>
      <c r="C1687">
        <v>288</v>
      </c>
      <c r="D1687" t="s">
        <v>883</v>
      </c>
      <c r="E1687">
        <v>103</v>
      </c>
      <c r="F1687" t="s">
        <v>1694</v>
      </c>
      <c r="G1687" t="s">
        <v>1695</v>
      </c>
      <c r="H1687">
        <v>166</v>
      </c>
      <c r="I1687" t="s">
        <v>284</v>
      </c>
      <c r="J1687" t="s">
        <v>285</v>
      </c>
      <c r="K1687" s="59">
        <v>5000</v>
      </c>
      <c r="L1687" s="59">
        <v>5000</v>
      </c>
      <c r="M1687" s="59">
        <v>0</v>
      </c>
      <c r="N1687" s="59">
        <v>0</v>
      </c>
      <c r="O1687" s="59">
        <v>0</v>
      </c>
      <c r="P1687" s="59">
        <v>0</v>
      </c>
      <c r="Q1687">
        <v>0</v>
      </c>
      <c r="R1687">
        <v>0</v>
      </c>
    </row>
    <row r="1688" spans="1:19">
      <c r="A1688">
        <v>3363</v>
      </c>
      <c r="B1688" t="s">
        <v>1809</v>
      </c>
      <c r="C1688">
        <v>288</v>
      </c>
      <c r="D1688" t="s">
        <v>883</v>
      </c>
      <c r="E1688">
        <v>316</v>
      </c>
      <c r="F1688" t="s">
        <v>1054</v>
      </c>
      <c r="G1688" t="s">
        <v>1055</v>
      </c>
      <c r="H1688">
        <v>166</v>
      </c>
      <c r="I1688" t="s">
        <v>284</v>
      </c>
      <c r="J1688" t="s">
        <v>285</v>
      </c>
      <c r="K1688" s="59">
        <v>8000</v>
      </c>
      <c r="L1688" s="59">
        <v>8000</v>
      </c>
      <c r="M1688" s="59">
        <v>0</v>
      </c>
      <c r="N1688" s="59">
        <v>0</v>
      </c>
      <c r="O1688" s="59">
        <v>0</v>
      </c>
      <c r="P1688" s="59">
        <v>0</v>
      </c>
      <c r="Q1688">
        <v>0</v>
      </c>
      <c r="R1688">
        <v>0</v>
      </c>
    </row>
    <row r="1689" spans="1:19">
      <c r="A1689">
        <v>3470</v>
      </c>
      <c r="B1689" t="s">
        <v>1818</v>
      </c>
      <c r="C1689">
        <v>54</v>
      </c>
      <c r="D1689" t="s">
        <v>839</v>
      </c>
      <c r="E1689">
        <v>316</v>
      </c>
      <c r="F1689" t="s">
        <v>1054</v>
      </c>
      <c r="G1689" t="s">
        <v>1055</v>
      </c>
      <c r="H1689">
        <v>166</v>
      </c>
      <c r="I1689" t="s">
        <v>284</v>
      </c>
      <c r="J1689" t="s">
        <v>285</v>
      </c>
      <c r="K1689" s="59">
        <v>10000</v>
      </c>
      <c r="L1689" s="59">
        <v>10000</v>
      </c>
      <c r="M1689" s="59">
        <v>0</v>
      </c>
      <c r="N1689" s="59">
        <v>0</v>
      </c>
      <c r="O1689" s="59">
        <v>0</v>
      </c>
      <c r="P1689" s="59">
        <v>0</v>
      </c>
      <c r="Q1689">
        <v>0</v>
      </c>
      <c r="R1689">
        <v>0</v>
      </c>
    </row>
    <row r="1690" spans="1:19">
      <c r="A1690">
        <v>3534</v>
      </c>
      <c r="B1690" t="s">
        <v>1732</v>
      </c>
      <c r="C1690">
        <v>207</v>
      </c>
      <c r="D1690" t="s">
        <v>908</v>
      </c>
      <c r="E1690">
        <v>316</v>
      </c>
      <c r="F1690" t="s">
        <v>1054</v>
      </c>
      <c r="G1690" t="s">
        <v>1055</v>
      </c>
      <c r="H1690">
        <v>166</v>
      </c>
      <c r="I1690" t="s">
        <v>284</v>
      </c>
      <c r="J1690" t="s">
        <v>285</v>
      </c>
      <c r="K1690" s="59">
        <v>5600</v>
      </c>
      <c r="L1690" s="59">
        <v>5600</v>
      </c>
      <c r="M1690" s="59">
        <v>0</v>
      </c>
      <c r="N1690" s="59">
        <v>0</v>
      </c>
      <c r="O1690" s="59">
        <v>0</v>
      </c>
      <c r="P1690" s="59">
        <v>0</v>
      </c>
      <c r="Q1690">
        <v>0</v>
      </c>
      <c r="R1690">
        <v>0</v>
      </c>
    </row>
    <row r="1691" spans="1:19">
      <c r="A1691">
        <v>3539</v>
      </c>
      <c r="B1691" t="s">
        <v>1854</v>
      </c>
      <c r="C1691">
        <v>39</v>
      </c>
      <c r="D1691" t="s">
        <v>899</v>
      </c>
      <c r="E1691">
        <v>316</v>
      </c>
      <c r="F1691" t="s">
        <v>1054</v>
      </c>
      <c r="G1691" t="s">
        <v>1055</v>
      </c>
      <c r="H1691">
        <v>166</v>
      </c>
      <c r="I1691" t="s">
        <v>284</v>
      </c>
      <c r="J1691" t="s">
        <v>285</v>
      </c>
      <c r="K1691" s="59">
        <v>2000</v>
      </c>
      <c r="L1691" s="59">
        <v>2000</v>
      </c>
      <c r="M1691" s="59">
        <v>0</v>
      </c>
      <c r="N1691" s="59">
        <v>0</v>
      </c>
      <c r="O1691" s="59">
        <v>0</v>
      </c>
      <c r="P1691" s="59">
        <v>0</v>
      </c>
      <c r="Q1691">
        <v>0</v>
      </c>
      <c r="R1691">
        <v>0</v>
      </c>
    </row>
    <row r="1692" spans="1:19">
      <c r="A1692">
        <v>3593</v>
      </c>
      <c r="B1692" t="s">
        <v>1881</v>
      </c>
      <c r="C1692">
        <v>94</v>
      </c>
      <c r="D1692" t="s">
        <v>817</v>
      </c>
      <c r="E1692">
        <v>316</v>
      </c>
      <c r="F1692" t="s">
        <v>1054</v>
      </c>
      <c r="G1692" t="s">
        <v>1055</v>
      </c>
      <c r="H1692">
        <v>166</v>
      </c>
      <c r="I1692" t="s">
        <v>284</v>
      </c>
      <c r="J1692" t="s">
        <v>285</v>
      </c>
      <c r="K1692" s="59">
        <v>2350</v>
      </c>
      <c r="L1692" s="59">
        <v>2350</v>
      </c>
      <c r="M1692" s="59">
        <v>0</v>
      </c>
      <c r="N1692" s="59">
        <v>0</v>
      </c>
      <c r="O1692" s="59">
        <v>0</v>
      </c>
      <c r="P1692" s="59">
        <v>0</v>
      </c>
      <c r="Q1692">
        <v>0</v>
      </c>
      <c r="R1692">
        <v>0</v>
      </c>
    </row>
    <row r="1693" spans="1:19">
      <c r="A1693">
        <v>3612</v>
      </c>
      <c r="B1693" t="s">
        <v>1888</v>
      </c>
      <c r="C1693">
        <v>89</v>
      </c>
      <c r="D1693" t="s">
        <v>847</v>
      </c>
      <c r="E1693">
        <v>316</v>
      </c>
      <c r="F1693" t="s">
        <v>1054</v>
      </c>
      <c r="G1693" t="s">
        <v>1055</v>
      </c>
      <c r="H1693">
        <v>166</v>
      </c>
      <c r="I1693" t="s">
        <v>284</v>
      </c>
      <c r="J1693" t="s">
        <v>285</v>
      </c>
      <c r="K1693" s="59">
        <v>4000</v>
      </c>
      <c r="L1693" s="59">
        <v>4000</v>
      </c>
      <c r="M1693" s="59">
        <v>0</v>
      </c>
      <c r="N1693" s="59">
        <v>0</v>
      </c>
      <c r="O1693" s="59">
        <v>0</v>
      </c>
      <c r="P1693" s="59">
        <v>0</v>
      </c>
      <c r="Q1693">
        <v>0</v>
      </c>
      <c r="R1693">
        <v>0</v>
      </c>
    </row>
    <row r="1694" spans="1:19">
      <c r="A1694">
        <v>3679</v>
      </c>
      <c r="B1694" t="s">
        <v>1913</v>
      </c>
      <c r="C1694">
        <v>188</v>
      </c>
      <c r="D1694" t="s">
        <v>897</v>
      </c>
      <c r="E1694">
        <v>316</v>
      </c>
      <c r="F1694" t="s">
        <v>1054</v>
      </c>
      <c r="G1694" t="s">
        <v>1055</v>
      </c>
      <c r="H1694">
        <v>166</v>
      </c>
      <c r="I1694" t="s">
        <v>284</v>
      </c>
      <c r="J1694" t="s">
        <v>285</v>
      </c>
      <c r="K1694" s="59">
        <v>4000</v>
      </c>
      <c r="L1694" s="59">
        <v>4000</v>
      </c>
      <c r="M1694" s="59">
        <v>0</v>
      </c>
      <c r="N1694" s="59">
        <v>0</v>
      </c>
      <c r="O1694" s="59">
        <v>0</v>
      </c>
      <c r="P1694" s="59">
        <v>0</v>
      </c>
      <c r="Q1694">
        <v>0</v>
      </c>
      <c r="R1694">
        <v>0</v>
      </c>
    </row>
    <row r="1695" spans="1:19">
      <c r="A1695">
        <v>3721</v>
      </c>
      <c r="B1695" t="s">
        <v>1917</v>
      </c>
      <c r="C1695">
        <v>192</v>
      </c>
      <c r="D1695" t="s">
        <v>903</v>
      </c>
      <c r="E1695">
        <v>316</v>
      </c>
      <c r="F1695" t="s">
        <v>1054</v>
      </c>
      <c r="G1695" t="s">
        <v>1055</v>
      </c>
      <c r="H1695">
        <v>166</v>
      </c>
      <c r="I1695" t="s">
        <v>284</v>
      </c>
      <c r="J1695" t="s">
        <v>285</v>
      </c>
      <c r="K1695" s="59">
        <v>8000</v>
      </c>
      <c r="L1695" s="59">
        <v>8000</v>
      </c>
      <c r="M1695" s="59">
        <v>390</v>
      </c>
      <c r="N1695" s="59">
        <v>0</v>
      </c>
      <c r="O1695" s="59">
        <v>0</v>
      </c>
      <c r="P1695" s="59">
        <v>0</v>
      </c>
      <c r="Q1695">
        <v>0</v>
      </c>
      <c r="R1695">
        <v>0</v>
      </c>
      <c r="S1695" t="s">
        <v>1918</v>
      </c>
    </row>
    <row r="1696" spans="1:19">
      <c r="A1696">
        <v>3936</v>
      </c>
      <c r="B1696" t="s">
        <v>1968</v>
      </c>
      <c r="C1696">
        <v>55</v>
      </c>
      <c r="D1696" t="s">
        <v>834</v>
      </c>
      <c r="E1696">
        <v>316</v>
      </c>
      <c r="F1696" t="s">
        <v>1054</v>
      </c>
      <c r="G1696" t="s">
        <v>1055</v>
      </c>
      <c r="H1696">
        <v>166</v>
      </c>
      <c r="I1696" t="s">
        <v>284</v>
      </c>
      <c r="J1696" t="s">
        <v>285</v>
      </c>
      <c r="K1696" s="59">
        <v>2000</v>
      </c>
      <c r="L1696" s="59">
        <v>2000</v>
      </c>
      <c r="M1696" s="59">
        <v>0</v>
      </c>
      <c r="N1696" s="59">
        <v>0</v>
      </c>
      <c r="O1696" s="59">
        <v>0</v>
      </c>
      <c r="P1696" s="59">
        <v>0</v>
      </c>
      <c r="Q1696">
        <v>0</v>
      </c>
      <c r="R1696">
        <v>0</v>
      </c>
      <c r="S1696" t="s">
        <v>1969</v>
      </c>
    </row>
    <row r="1697" spans="1:19">
      <c r="A1697">
        <v>3947</v>
      </c>
      <c r="B1697" t="s">
        <v>1973</v>
      </c>
      <c r="C1697">
        <v>168</v>
      </c>
      <c r="D1697" t="s">
        <v>841</v>
      </c>
      <c r="E1697">
        <v>103</v>
      </c>
      <c r="F1697" t="s">
        <v>1694</v>
      </c>
      <c r="G1697" t="s">
        <v>1695</v>
      </c>
      <c r="H1697">
        <v>166</v>
      </c>
      <c r="I1697" t="s">
        <v>284</v>
      </c>
      <c r="J1697" t="s">
        <v>285</v>
      </c>
      <c r="K1697" s="59">
        <v>2500</v>
      </c>
      <c r="L1697" s="59">
        <v>2500</v>
      </c>
      <c r="M1697" s="59">
        <v>0</v>
      </c>
      <c r="N1697" s="59">
        <v>0</v>
      </c>
      <c r="O1697" s="59">
        <v>0</v>
      </c>
      <c r="P1697" s="59">
        <v>0</v>
      </c>
      <c r="Q1697">
        <v>0</v>
      </c>
      <c r="R1697">
        <v>0</v>
      </c>
    </row>
    <row r="1698" spans="1:19">
      <c r="A1698">
        <v>3981</v>
      </c>
      <c r="B1698" t="s">
        <v>1732</v>
      </c>
      <c r="C1698">
        <v>15224</v>
      </c>
      <c r="D1698" t="s">
        <v>852</v>
      </c>
      <c r="E1698">
        <v>316</v>
      </c>
      <c r="F1698" t="s">
        <v>1054</v>
      </c>
      <c r="G1698" t="s">
        <v>1055</v>
      </c>
      <c r="H1698">
        <v>166</v>
      </c>
      <c r="I1698" t="s">
        <v>284</v>
      </c>
      <c r="J1698" t="s">
        <v>285</v>
      </c>
      <c r="K1698" s="59">
        <v>2000</v>
      </c>
      <c r="L1698" s="59">
        <v>2000</v>
      </c>
      <c r="M1698" s="59">
        <v>0</v>
      </c>
      <c r="N1698" s="59">
        <v>0</v>
      </c>
      <c r="O1698" s="59">
        <v>0</v>
      </c>
      <c r="P1698" s="59">
        <v>0</v>
      </c>
      <c r="Q1698">
        <v>0</v>
      </c>
      <c r="R1698">
        <v>0</v>
      </c>
    </row>
    <row r="1699" spans="1:19">
      <c r="A1699">
        <v>3986</v>
      </c>
      <c r="B1699" t="s">
        <v>1993</v>
      </c>
      <c r="C1699">
        <v>15224</v>
      </c>
      <c r="D1699" t="s">
        <v>852</v>
      </c>
      <c r="E1699">
        <v>103</v>
      </c>
      <c r="F1699" t="s">
        <v>1694</v>
      </c>
      <c r="G1699" t="s">
        <v>1695</v>
      </c>
      <c r="H1699">
        <v>166</v>
      </c>
      <c r="I1699" t="s">
        <v>284</v>
      </c>
      <c r="J1699" t="s">
        <v>285</v>
      </c>
      <c r="K1699" s="59">
        <v>0</v>
      </c>
      <c r="L1699" s="59">
        <v>0</v>
      </c>
      <c r="M1699" s="59">
        <v>0</v>
      </c>
      <c r="N1699" s="59">
        <v>0</v>
      </c>
      <c r="O1699" s="59">
        <v>0</v>
      </c>
      <c r="P1699" s="59">
        <v>0</v>
      </c>
      <c r="Q1699">
        <v>0</v>
      </c>
      <c r="R1699">
        <v>0</v>
      </c>
    </row>
    <row r="1700" spans="1:19">
      <c r="A1700">
        <v>4021</v>
      </c>
      <c r="B1700" t="s">
        <v>2004</v>
      </c>
      <c r="C1700">
        <v>15039</v>
      </c>
      <c r="D1700" t="s">
        <v>855</v>
      </c>
      <c r="E1700">
        <v>316</v>
      </c>
      <c r="F1700" t="s">
        <v>1054</v>
      </c>
      <c r="G1700" t="s">
        <v>1055</v>
      </c>
      <c r="H1700">
        <v>166</v>
      </c>
      <c r="I1700" t="s">
        <v>284</v>
      </c>
      <c r="J1700" t="s">
        <v>285</v>
      </c>
      <c r="K1700" s="59">
        <v>5000</v>
      </c>
      <c r="L1700" s="59">
        <v>5000</v>
      </c>
      <c r="M1700" s="59">
        <v>0</v>
      </c>
      <c r="N1700" s="59">
        <v>0</v>
      </c>
      <c r="O1700" s="59">
        <v>0</v>
      </c>
      <c r="P1700" s="59">
        <v>0</v>
      </c>
      <c r="Q1700">
        <v>0</v>
      </c>
      <c r="R1700">
        <v>0</v>
      </c>
    </row>
    <row r="1701" spans="1:19">
      <c r="A1701">
        <v>4090</v>
      </c>
      <c r="B1701" t="s">
        <v>1693</v>
      </c>
      <c r="C1701">
        <v>43</v>
      </c>
      <c r="D1701" t="s">
        <v>831</v>
      </c>
      <c r="E1701">
        <v>103</v>
      </c>
      <c r="F1701" t="s">
        <v>1694</v>
      </c>
      <c r="G1701" t="s">
        <v>1695</v>
      </c>
      <c r="H1701">
        <v>166</v>
      </c>
      <c r="I1701" t="s">
        <v>284</v>
      </c>
      <c r="J1701" t="s">
        <v>285</v>
      </c>
      <c r="K1701" s="59">
        <v>1900</v>
      </c>
      <c r="L1701" s="59">
        <v>1900</v>
      </c>
      <c r="M1701" s="59">
        <v>0</v>
      </c>
      <c r="N1701" s="59">
        <v>0</v>
      </c>
      <c r="O1701" s="59">
        <v>0</v>
      </c>
      <c r="P1701" s="59">
        <v>0</v>
      </c>
      <c r="Q1701">
        <v>0</v>
      </c>
      <c r="R1701">
        <v>0</v>
      </c>
      <c r="S1701" t="s">
        <v>2014</v>
      </c>
    </row>
    <row r="1702" spans="1:19">
      <c r="A1702">
        <v>4150</v>
      </c>
      <c r="B1702" t="s">
        <v>1693</v>
      </c>
      <c r="C1702">
        <v>14879</v>
      </c>
      <c r="D1702" t="s">
        <v>877</v>
      </c>
      <c r="E1702">
        <v>103</v>
      </c>
      <c r="F1702" t="s">
        <v>1694</v>
      </c>
      <c r="G1702" t="s">
        <v>1695</v>
      </c>
      <c r="H1702">
        <v>166</v>
      </c>
      <c r="I1702" t="s">
        <v>284</v>
      </c>
      <c r="J1702" t="s">
        <v>285</v>
      </c>
      <c r="K1702" s="59">
        <v>300</v>
      </c>
      <c r="L1702" s="59">
        <v>300</v>
      </c>
      <c r="M1702" s="59">
        <v>0</v>
      </c>
      <c r="N1702" s="59">
        <v>0</v>
      </c>
      <c r="O1702" s="59">
        <v>0</v>
      </c>
      <c r="P1702" s="59">
        <v>0</v>
      </c>
      <c r="Q1702">
        <v>0</v>
      </c>
      <c r="R1702">
        <v>0</v>
      </c>
    </row>
    <row r="1703" spans="1:19">
      <c r="A1703">
        <v>4153</v>
      </c>
      <c r="B1703" t="s">
        <v>1693</v>
      </c>
      <c r="C1703">
        <v>14874</v>
      </c>
      <c r="D1703" t="s">
        <v>872</v>
      </c>
      <c r="E1703">
        <v>103</v>
      </c>
      <c r="F1703" t="s">
        <v>1694</v>
      </c>
      <c r="G1703" t="s">
        <v>1695</v>
      </c>
      <c r="H1703">
        <v>166</v>
      </c>
      <c r="I1703" t="s">
        <v>284</v>
      </c>
      <c r="J1703" t="s">
        <v>285</v>
      </c>
      <c r="K1703" s="59">
        <v>0</v>
      </c>
      <c r="L1703" s="59">
        <v>0</v>
      </c>
      <c r="M1703" s="59">
        <v>0</v>
      </c>
      <c r="N1703" s="59">
        <v>0</v>
      </c>
      <c r="O1703" s="59">
        <v>0</v>
      </c>
      <c r="P1703" s="59">
        <v>0</v>
      </c>
      <c r="Q1703">
        <v>0</v>
      </c>
      <c r="R1703">
        <v>0</v>
      </c>
    </row>
    <row r="1704" spans="1:19">
      <c r="A1704">
        <v>4163</v>
      </c>
      <c r="B1704" t="s">
        <v>1693</v>
      </c>
      <c r="C1704">
        <v>14876</v>
      </c>
      <c r="D1704" t="s">
        <v>874</v>
      </c>
      <c r="E1704">
        <v>103</v>
      </c>
      <c r="F1704" t="s">
        <v>1694</v>
      </c>
      <c r="G1704" t="s">
        <v>1695</v>
      </c>
      <c r="H1704">
        <v>166</v>
      </c>
      <c r="I1704" t="s">
        <v>284</v>
      </c>
      <c r="J1704" t="s">
        <v>285</v>
      </c>
      <c r="K1704" s="59">
        <v>500</v>
      </c>
      <c r="L1704" s="59">
        <v>500</v>
      </c>
      <c r="M1704" s="59">
        <v>0</v>
      </c>
      <c r="N1704" s="59">
        <v>0</v>
      </c>
      <c r="O1704" s="59">
        <v>0</v>
      </c>
      <c r="P1704" s="59">
        <v>0</v>
      </c>
      <c r="Q1704">
        <v>0</v>
      </c>
      <c r="R1704">
        <v>0</v>
      </c>
    </row>
    <row r="1705" spans="1:19">
      <c r="A1705">
        <v>4167</v>
      </c>
      <c r="B1705" t="s">
        <v>1693</v>
      </c>
      <c r="C1705">
        <v>14878</v>
      </c>
      <c r="D1705" t="s">
        <v>876</v>
      </c>
      <c r="E1705">
        <v>103</v>
      </c>
      <c r="F1705" t="s">
        <v>1694</v>
      </c>
      <c r="G1705" t="s">
        <v>1695</v>
      </c>
      <c r="H1705">
        <v>166</v>
      </c>
      <c r="I1705" t="s">
        <v>284</v>
      </c>
      <c r="J1705" t="s">
        <v>285</v>
      </c>
      <c r="K1705" s="59">
        <v>0</v>
      </c>
      <c r="L1705" s="59">
        <v>0</v>
      </c>
      <c r="M1705" s="59">
        <v>0</v>
      </c>
      <c r="N1705" s="59">
        <v>0</v>
      </c>
      <c r="O1705" s="59">
        <v>0</v>
      </c>
      <c r="P1705" s="59">
        <v>0</v>
      </c>
      <c r="Q1705">
        <v>0</v>
      </c>
      <c r="R1705">
        <v>0</v>
      </c>
    </row>
    <row r="1706" spans="1:19">
      <c r="A1706">
        <v>4181</v>
      </c>
      <c r="B1706" t="s">
        <v>1693</v>
      </c>
      <c r="C1706">
        <v>14864</v>
      </c>
      <c r="D1706" t="s">
        <v>866</v>
      </c>
      <c r="E1706">
        <v>103</v>
      </c>
      <c r="F1706" t="s">
        <v>1694</v>
      </c>
      <c r="G1706" t="s">
        <v>1695</v>
      </c>
      <c r="H1706">
        <v>166</v>
      </c>
      <c r="I1706" t="s">
        <v>284</v>
      </c>
      <c r="J1706" t="s">
        <v>285</v>
      </c>
      <c r="K1706" s="59">
        <v>750</v>
      </c>
      <c r="L1706" s="59">
        <v>750</v>
      </c>
      <c r="M1706" s="59">
        <v>0</v>
      </c>
      <c r="N1706" s="59">
        <v>0</v>
      </c>
      <c r="O1706" s="59">
        <v>0</v>
      </c>
      <c r="P1706" s="59">
        <v>0</v>
      </c>
      <c r="Q1706">
        <v>0</v>
      </c>
      <c r="R1706">
        <v>0</v>
      </c>
    </row>
    <row r="1707" spans="1:19">
      <c r="A1707">
        <v>4193</v>
      </c>
      <c r="B1707" t="s">
        <v>1693</v>
      </c>
      <c r="C1707">
        <v>14877</v>
      </c>
      <c r="D1707" t="s">
        <v>875</v>
      </c>
      <c r="E1707">
        <v>103</v>
      </c>
      <c r="F1707" t="s">
        <v>1694</v>
      </c>
      <c r="G1707" t="s">
        <v>1695</v>
      </c>
      <c r="H1707">
        <v>166</v>
      </c>
      <c r="I1707" t="s">
        <v>284</v>
      </c>
      <c r="J1707" t="s">
        <v>285</v>
      </c>
      <c r="K1707" s="59">
        <v>500</v>
      </c>
      <c r="L1707" s="59">
        <v>500</v>
      </c>
      <c r="M1707" s="59">
        <v>0</v>
      </c>
      <c r="N1707" s="59">
        <v>0</v>
      </c>
      <c r="O1707" s="59">
        <v>0</v>
      </c>
      <c r="P1707" s="59">
        <v>0</v>
      </c>
      <c r="Q1707">
        <v>0</v>
      </c>
      <c r="R1707">
        <v>0</v>
      </c>
    </row>
    <row r="1708" spans="1:19">
      <c r="A1708">
        <v>4239</v>
      </c>
      <c r="B1708" t="s">
        <v>1693</v>
      </c>
      <c r="C1708">
        <v>14881</v>
      </c>
      <c r="D1708" t="s">
        <v>879</v>
      </c>
      <c r="E1708">
        <v>103</v>
      </c>
      <c r="F1708" t="s">
        <v>1694</v>
      </c>
      <c r="G1708" t="s">
        <v>1695</v>
      </c>
      <c r="H1708">
        <v>166</v>
      </c>
      <c r="I1708" t="s">
        <v>284</v>
      </c>
      <c r="J1708" t="s">
        <v>285</v>
      </c>
      <c r="K1708" s="59">
        <v>1368</v>
      </c>
      <c r="L1708" s="59">
        <v>1550</v>
      </c>
      <c r="M1708" s="59">
        <v>0</v>
      </c>
      <c r="N1708" s="59">
        <v>0</v>
      </c>
      <c r="O1708" s="59">
        <v>0</v>
      </c>
      <c r="P1708" s="59">
        <v>0</v>
      </c>
      <c r="Q1708">
        <v>0</v>
      </c>
      <c r="R1708">
        <v>0</v>
      </c>
    </row>
    <row r="1709" spans="1:19">
      <c r="A1709">
        <v>4243</v>
      </c>
      <c r="B1709" t="s">
        <v>1693</v>
      </c>
      <c r="C1709">
        <v>15043</v>
      </c>
      <c r="D1709" t="s">
        <v>889</v>
      </c>
      <c r="E1709">
        <v>103</v>
      </c>
      <c r="F1709" t="s">
        <v>1694</v>
      </c>
      <c r="G1709" t="s">
        <v>1695</v>
      </c>
      <c r="H1709">
        <v>166</v>
      </c>
      <c r="I1709" t="s">
        <v>284</v>
      </c>
      <c r="J1709" t="s">
        <v>285</v>
      </c>
      <c r="K1709" s="59">
        <v>0</v>
      </c>
      <c r="L1709" s="59">
        <v>0</v>
      </c>
      <c r="M1709" s="59">
        <v>0</v>
      </c>
      <c r="N1709" s="59">
        <v>0</v>
      </c>
      <c r="O1709" s="59">
        <v>0</v>
      </c>
      <c r="P1709" s="59">
        <v>0</v>
      </c>
      <c r="Q1709">
        <v>0</v>
      </c>
      <c r="R1709">
        <v>0</v>
      </c>
    </row>
    <row r="1710" spans="1:19">
      <c r="A1710">
        <v>4245</v>
      </c>
      <c r="B1710" t="s">
        <v>1732</v>
      </c>
      <c r="C1710">
        <v>12537</v>
      </c>
      <c r="D1710" t="s">
        <v>827</v>
      </c>
      <c r="E1710">
        <v>316</v>
      </c>
      <c r="F1710" t="s">
        <v>1054</v>
      </c>
      <c r="G1710" t="s">
        <v>1055</v>
      </c>
      <c r="H1710">
        <v>166</v>
      </c>
      <c r="I1710" t="s">
        <v>284</v>
      </c>
      <c r="J1710" t="s">
        <v>285</v>
      </c>
      <c r="K1710" s="59">
        <v>5040</v>
      </c>
      <c r="L1710" s="59">
        <v>7000</v>
      </c>
      <c r="M1710" s="59">
        <v>0</v>
      </c>
      <c r="N1710" s="59">
        <v>0</v>
      </c>
      <c r="O1710" s="59">
        <v>0</v>
      </c>
      <c r="P1710" s="59">
        <v>0</v>
      </c>
      <c r="Q1710">
        <v>0</v>
      </c>
      <c r="R1710">
        <v>0</v>
      </c>
    </row>
    <row r="1711" spans="1:19">
      <c r="A1711">
        <v>4516</v>
      </c>
      <c r="B1711" t="s">
        <v>2099</v>
      </c>
      <c r="C1711">
        <v>160</v>
      </c>
      <c r="D1711" t="s">
        <v>842</v>
      </c>
      <c r="E1711">
        <v>316</v>
      </c>
      <c r="F1711" t="s">
        <v>1054</v>
      </c>
      <c r="G1711" t="s">
        <v>1055</v>
      </c>
      <c r="H1711">
        <v>166</v>
      </c>
      <c r="I1711" t="s">
        <v>284</v>
      </c>
      <c r="J1711" t="s">
        <v>285</v>
      </c>
      <c r="K1711" s="59">
        <v>5000</v>
      </c>
      <c r="L1711" s="59">
        <v>5000</v>
      </c>
      <c r="M1711" s="59">
        <v>0</v>
      </c>
      <c r="N1711" s="59">
        <v>0</v>
      </c>
      <c r="O1711" s="59">
        <v>0</v>
      </c>
      <c r="P1711" s="59">
        <v>5000</v>
      </c>
      <c r="Q1711">
        <v>0</v>
      </c>
      <c r="R1711">
        <v>0</v>
      </c>
    </row>
    <row r="1712" spans="1:19">
      <c r="A1712">
        <v>4547</v>
      </c>
      <c r="B1712" t="s">
        <v>1888</v>
      </c>
      <c r="C1712">
        <v>84</v>
      </c>
      <c r="D1712" t="s">
        <v>828</v>
      </c>
      <c r="E1712">
        <v>316</v>
      </c>
      <c r="F1712" t="s">
        <v>1054</v>
      </c>
      <c r="G1712" t="s">
        <v>1055</v>
      </c>
      <c r="H1712">
        <v>166</v>
      </c>
      <c r="I1712" t="s">
        <v>284</v>
      </c>
      <c r="J1712" t="s">
        <v>285</v>
      </c>
      <c r="K1712" s="59">
        <v>0</v>
      </c>
      <c r="L1712" s="59">
        <v>0</v>
      </c>
      <c r="M1712" s="59">
        <v>0</v>
      </c>
      <c r="N1712" s="59">
        <v>0</v>
      </c>
      <c r="O1712" s="59">
        <v>0</v>
      </c>
      <c r="P1712" s="59">
        <v>0</v>
      </c>
      <c r="Q1712">
        <v>0</v>
      </c>
      <c r="R1712">
        <v>0</v>
      </c>
    </row>
    <row r="1713" spans="1:19">
      <c r="A1713">
        <v>4587</v>
      </c>
      <c r="B1713" t="s">
        <v>1693</v>
      </c>
      <c r="C1713">
        <v>81</v>
      </c>
      <c r="D1713" t="s">
        <v>853</v>
      </c>
      <c r="E1713">
        <v>103</v>
      </c>
      <c r="F1713" t="s">
        <v>1694</v>
      </c>
      <c r="G1713" t="s">
        <v>1695</v>
      </c>
      <c r="H1713">
        <v>166</v>
      </c>
      <c r="I1713" t="s">
        <v>284</v>
      </c>
      <c r="J1713" t="s">
        <v>285</v>
      </c>
      <c r="K1713" s="59">
        <v>0</v>
      </c>
      <c r="L1713" s="59">
        <v>0</v>
      </c>
      <c r="M1713" s="59">
        <v>0</v>
      </c>
      <c r="N1713" s="59">
        <v>0</v>
      </c>
      <c r="O1713" s="59">
        <v>0</v>
      </c>
      <c r="P1713" s="59">
        <v>0</v>
      </c>
      <c r="Q1713">
        <v>0</v>
      </c>
      <c r="R1713">
        <v>0</v>
      </c>
    </row>
    <row r="1714" spans="1:19">
      <c r="A1714">
        <v>5138</v>
      </c>
      <c r="B1714" t="s">
        <v>2165</v>
      </c>
      <c r="C1714">
        <v>8761</v>
      </c>
      <c r="D1714" t="s">
        <v>399</v>
      </c>
      <c r="E1714">
        <v>316</v>
      </c>
      <c r="F1714" t="s">
        <v>1054</v>
      </c>
      <c r="G1714" t="s">
        <v>1055</v>
      </c>
      <c r="H1714">
        <v>166</v>
      </c>
      <c r="I1714" t="s">
        <v>284</v>
      </c>
      <c r="J1714" t="s">
        <v>285</v>
      </c>
      <c r="K1714" s="59">
        <v>5000</v>
      </c>
      <c r="L1714" s="59">
        <v>5000</v>
      </c>
      <c r="M1714" s="59">
        <v>0</v>
      </c>
      <c r="N1714" s="59">
        <v>0</v>
      </c>
      <c r="O1714" s="59">
        <v>0</v>
      </c>
      <c r="P1714" s="59">
        <v>0</v>
      </c>
      <c r="Q1714">
        <v>0</v>
      </c>
      <c r="R1714">
        <v>0</v>
      </c>
      <c r="S1714" t="s">
        <v>2166</v>
      </c>
    </row>
    <row r="1715" spans="1:19">
      <c r="A1715">
        <v>5364</v>
      </c>
      <c r="B1715" t="s">
        <v>1055</v>
      </c>
      <c r="C1715">
        <v>14872</v>
      </c>
      <c r="D1715" t="s">
        <v>871</v>
      </c>
      <c r="E1715">
        <v>316</v>
      </c>
      <c r="F1715" t="s">
        <v>1054</v>
      </c>
      <c r="G1715" t="s">
        <v>1055</v>
      </c>
      <c r="H1715">
        <v>166</v>
      </c>
      <c r="I1715" t="s">
        <v>284</v>
      </c>
      <c r="J1715" t="s">
        <v>285</v>
      </c>
      <c r="K1715" s="59">
        <v>600</v>
      </c>
      <c r="L1715" s="59">
        <v>600</v>
      </c>
      <c r="M1715" s="59">
        <v>0</v>
      </c>
      <c r="N1715" s="59">
        <v>0</v>
      </c>
      <c r="O1715" s="59">
        <v>0</v>
      </c>
      <c r="P1715" s="59">
        <v>0</v>
      </c>
      <c r="Q1715">
        <v>0</v>
      </c>
      <c r="R1715">
        <v>0</v>
      </c>
      <c r="S1715" t="s">
        <v>2188</v>
      </c>
    </row>
    <row r="1716" spans="1:19">
      <c r="A1716">
        <v>5941</v>
      </c>
      <c r="B1716" t="s">
        <v>1693</v>
      </c>
      <c r="C1716">
        <v>17644</v>
      </c>
      <c r="D1716" t="s">
        <v>781</v>
      </c>
      <c r="E1716">
        <v>103</v>
      </c>
      <c r="F1716" t="s">
        <v>1694</v>
      </c>
      <c r="G1716" t="s">
        <v>1695</v>
      </c>
      <c r="H1716">
        <v>166</v>
      </c>
      <c r="I1716" t="s">
        <v>284</v>
      </c>
      <c r="J1716" t="s">
        <v>285</v>
      </c>
      <c r="K1716" s="59">
        <v>50000</v>
      </c>
      <c r="L1716" s="59">
        <v>50000</v>
      </c>
      <c r="M1716" s="59">
        <v>0</v>
      </c>
      <c r="N1716" s="59">
        <v>0</v>
      </c>
      <c r="O1716" s="59">
        <v>0</v>
      </c>
      <c r="P1716" s="59">
        <v>0</v>
      </c>
      <c r="Q1716">
        <v>0</v>
      </c>
      <c r="R1716">
        <v>0</v>
      </c>
    </row>
    <row r="1717" spans="1:19">
      <c r="A1717">
        <v>6697</v>
      </c>
      <c r="B1717" t="s">
        <v>1695</v>
      </c>
      <c r="C1717">
        <v>14882</v>
      </c>
      <c r="D1717" t="s">
        <v>882</v>
      </c>
      <c r="E1717">
        <v>103</v>
      </c>
      <c r="F1717" t="s">
        <v>1694</v>
      </c>
      <c r="G1717" t="s">
        <v>1695</v>
      </c>
      <c r="H1717">
        <v>166</v>
      </c>
      <c r="I1717" t="s">
        <v>284</v>
      </c>
      <c r="J1717" t="s">
        <v>285</v>
      </c>
      <c r="K1717" s="59">
        <v>500</v>
      </c>
      <c r="L1717" s="59">
        <v>500</v>
      </c>
      <c r="M1717" s="59">
        <v>0</v>
      </c>
      <c r="N1717" s="59">
        <v>0</v>
      </c>
      <c r="O1717" s="59">
        <v>0</v>
      </c>
      <c r="P1717" s="59">
        <v>0</v>
      </c>
      <c r="Q1717">
        <v>0</v>
      </c>
      <c r="R1717">
        <v>0</v>
      </c>
      <c r="S1717" t="s">
        <v>2308</v>
      </c>
    </row>
    <row r="1718" spans="1:19">
      <c r="A1718">
        <v>6895</v>
      </c>
      <c r="B1718" t="s">
        <v>2334</v>
      </c>
      <c r="C1718">
        <v>99</v>
      </c>
      <c r="D1718" t="s">
        <v>930</v>
      </c>
      <c r="E1718">
        <v>316</v>
      </c>
      <c r="F1718" t="s">
        <v>1054</v>
      </c>
      <c r="G1718" t="s">
        <v>1055</v>
      </c>
      <c r="H1718">
        <v>166</v>
      </c>
      <c r="I1718" t="s">
        <v>284</v>
      </c>
      <c r="J1718" t="s">
        <v>285</v>
      </c>
      <c r="K1718" s="59">
        <v>12500</v>
      </c>
      <c r="L1718" s="59">
        <v>12500</v>
      </c>
      <c r="M1718" s="59">
        <v>0</v>
      </c>
      <c r="N1718" s="59">
        <v>0</v>
      </c>
      <c r="O1718" s="59">
        <v>0</v>
      </c>
      <c r="P1718" s="59">
        <v>0</v>
      </c>
      <c r="Q1718">
        <v>0</v>
      </c>
      <c r="R1718">
        <v>0</v>
      </c>
    </row>
    <row r="1719" spans="1:19">
      <c r="A1719">
        <v>8772</v>
      </c>
      <c r="B1719" t="s">
        <v>1693</v>
      </c>
      <c r="C1719">
        <v>18154</v>
      </c>
      <c r="D1719" t="s">
        <v>763</v>
      </c>
      <c r="E1719">
        <v>103</v>
      </c>
      <c r="F1719" t="s">
        <v>1694</v>
      </c>
      <c r="G1719" t="s">
        <v>1695</v>
      </c>
      <c r="H1719">
        <v>166</v>
      </c>
      <c r="I1719" t="s">
        <v>284</v>
      </c>
      <c r="J1719" t="s">
        <v>285</v>
      </c>
      <c r="K1719" s="59">
        <v>235</v>
      </c>
      <c r="L1719" s="59">
        <v>235</v>
      </c>
      <c r="M1719" s="59">
        <v>0</v>
      </c>
      <c r="N1719" s="59">
        <v>0</v>
      </c>
      <c r="O1719" s="59">
        <v>0</v>
      </c>
      <c r="P1719" s="59">
        <v>0</v>
      </c>
      <c r="Q1719">
        <v>0</v>
      </c>
      <c r="R1719">
        <v>0</v>
      </c>
    </row>
    <row r="1720" spans="1:19">
      <c r="A1720">
        <v>2849</v>
      </c>
      <c r="B1720" t="s">
        <v>1697</v>
      </c>
      <c r="C1720">
        <v>99</v>
      </c>
      <c r="D1720" t="s">
        <v>930</v>
      </c>
      <c r="E1720">
        <v>220</v>
      </c>
      <c r="F1720" t="s">
        <v>1234</v>
      </c>
      <c r="G1720" t="s">
        <v>1235</v>
      </c>
      <c r="H1720">
        <v>167</v>
      </c>
      <c r="I1720" t="s">
        <v>365</v>
      </c>
      <c r="J1720" t="s">
        <v>366</v>
      </c>
      <c r="K1720" s="59">
        <v>8500</v>
      </c>
      <c r="L1720" s="59">
        <v>8500</v>
      </c>
      <c r="M1720" s="59">
        <v>0</v>
      </c>
      <c r="N1720" s="59">
        <v>0</v>
      </c>
      <c r="O1720" s="59">
        <v>0</v>
      </c>
      <c r="P1720" s="59">
        <v>0</v>
      </c>
      <c r="Q1720">
        <v>0</v>
      </c>
      <c r="R1720">
        <v>0</v>
      </c>
    </row>
    <row r="1721" spans="1:19">
      <c r="A1721">
        <v>2851</v>
      </c>
      <c r="B1721" t="s">
        <v>1698</v>
      </c>
      <c r="C1721">
        <v>99</v>
      </c>
      <c r="D1721" t="s">
        <v>930</v>
      </c>
      <c r="E1721">
        <v>220</v>
      </c>
      <c r="F1721" t="s">
        <v>1234</v>
      </c>
      <c r="G1721" t="s">
        <v>1235</v>
      </c>
      <c r="H1721">
        <v>167</v>
      </c>
      <c r="I1721" t="s">
        <v>365</v>
      </c>
      <c r="J1721" t="s">
        <v>366</v>
      </c>
      <c r="K1721" s="59">
        <v>4000</v>
      </c>
      <c r="L1721" s="59">
        <v>4000</v>
      </c>
      <c r="M1721" s="59">
        <v>0</v>
      </c>
      <c r="N1721" s="59">
        <v>0</v>
      </c>
      <c r="O1721" s="59">
        <v>0</v>
      </c>
      <c r="P1721" s="59">
        <v>0</v>
      </c>
      <c r="Q1721">
        <v>0</v>
      </c>
      <c r="R1721">
        <v>0</v>
      </c>
      <c r="S1721" t="s">
        <v>1699</v>
      </c>
    </row>
    <row r="1722" spans="1:19">
      <c r="A1722">
        <v>2861</v>
      </c>
      <c r="B1722" t="s">
        <v>1706</v>
      </c>
      <c r="C1722">
        <v>99</v>
      </c>
      <c r="D1722" t="s">
        <v>930</v>
      </c>
      <c r="E1722">
        <v>240</v>
      </c>
      <c r="F1722" t="s">
        <v>1528</v>
      </c>
      <c r="G1722" t="s">
        <v>1529</v>
      </c>
      <c r="H1722">
        <v>167</v>
      </c>
      <c r="I1722" t="s">
        <v>365</v>
      </c>
      <c r="J1722" t="s">
        <v>366</v>
      </c>
      <c r="K1722" s="59">
        <v>4000</v>
      </c>
      <c r="L1722" s="59">
        <v>4000</v>
      </c>
      <c r="M1722" s="59">
        <v>0</v>
      </c>
      <c r="N1722" s="59">
        <v>0</v>
      </c>
      <c r="O1722" s="59">
        <v>0</v>
      </c>
      <c r="P1722" s="59">
        <v>0</v>
      </c>
      <c r="Q1722">
        <v>0</v>
      </c>
      <c r="R1722">
        <v>0</v>
      </c>
    </row>
    <row r="1723" spans="1:19">
      <c r="A1723">
        <v>3377</v>
      </c>
      <c r="B1723" t="s">
        <v>1811</v>
      </c>
      <c r="C1723">
        <v>165</v>
      </c>
      <c r="D1723" t="s">
        <v>2627</v>
      </c>
      <c r="E1723">
        <v>220</v>
      </c>
      <c r="F1723" t="s">
        <v>1234</v>
      </c>
      <c r="G1723" t="s">
        <v>1235</v>
      </c>
      <c r="H1723">
        <v>167</v>
      </c>
      <c r="I1723" t="s">
        <v>365</v>
      </c>
      <c r="J1723" t="s">
        <v>366</v>
      </c>
      <c r="K1723" s="59">
        <v>13000</v>
      </c>
      <c r="L1723" s="59">
        <v>13000</v>
      </c>
      <c r="M1723" s="59">
        <v>0</v>
      </c>
      <c r="N1723" s="59">
        <v>0</v>
      </c>
      <c r="O1723" s="59">
        <v>0</v>
      </c>
      <c r="P1723" s="59">
        <v>0</v>
      </c>
      <c r="Q1723">
        <v>0</v>
      </c>
      <c r="R1723">
        <v>0</v>
      </c>
    </row>
    <row r="1724" spans="1:19">
      <c r="A1724">
        <v>4942</v>
      </c>
      <c r="B1724" t="s">
        <v>2144</v>
      </c>
      <c r="C1724">
        <v>99</v>
      </c>
      <c r="D1724" t="s">
        <v>930</v>
      </c>
      <c r="E1724">
        <v>428</v>
      </c>
      <c r="F1724" t="s">
        <v>2145</v>
      </c>
      <c r="G1724" t="s">
        <v>2146</v>
      </c>
      <c r="H1724">
        <v>167</v>
      </c>
      <c r="I1724" t="s">
        <v>365</v>
      </c>
      <c r="J1724" t="s">
        <v>366</v>
      </c>
      <c r="K1724" s="59">
        <v>6000</v>
      </c>
      <c r="L1724" s="59">
        <v>6000</v>
      </c>
      <c r="M1724" s="59">
        <v>0</v>
      </c>
      <c r="N1724" s="59">
        <v>0</v>
      </c>
      <c r="O1724" s="59">
        <v>0</v>
      </c>
      <c r="P1724" s="59">
        <v>0</v>
      </c>
      <c r="Q1724">
        <v>0</v>
      </c>
      <c r="R1724">
        <v>0</v>
      </c>
      <c r="S1724" t="s">
        <v>2147</v>
      </c>
    </row>
    <row r="1725" spans="1:19">
      <c r="A1725">
        <v>4943</v>
      </c>
      <c r="B1725" t="s">
        <v>2148</v>
      </c>
      <c r="C1725">
        <v>99</v>
      </c>
      <c r="D1725" t="s">
        <v>930</v>
      </c>
      <c r="E1725">
        <v>428</v>
      </c>
      <c r="F1725" t="s">
        <v>2145</v>
      </c>
      <c r="G1725" t="s">
        <v>2146</v>
      </c>
      <c r="H1725">
        <v>167</v>
      </c>
      <c r="I1725" t="s">
        <v>365</v>
      </c>
      <c r="J1725" t="s">
        <v>366</v>
      </c>
      <c r="K1725" s="59">
        <v>10000</v>
      </c>
      <c r="L1725" s="59">
        <v>10000</v>
      </c>
      <c r="M1725" s="59">
        <v>200</v>
      </c>
      <c r="N1725" s="59">
        <v>0</v>
      </c>
      <c r="O1725" s="59">
        <v>0</v>
      </c>
      <c r="P1725" s="59">
        <v>0</v>
      </c>
      <c r="Q1725">
        <v>0</v>
      </c>
      <c r="R1725">
        <v>0</v>
      </c>
    </row>
    <row r="1726" spans="1:19">
      <c r="A1726">
        <v>5551</v>
      </c>
      <c r="B1726" t="s">
        <v>2199</v>
      </c>
      <c r="C1726">
        <v>98</v>
      </c>
      <c r="D1726" t="s">
        <v>819</v>
      </c>
      <c r="E1726">
        <v>220</v>
      </c>
      <c r="F1726" t="s">
        <v>1234</v>
      </c>
      <c r="G1726" t="s">
        <v>1235</v>
      </c>
      <c r="H1726">
        <v>167</v>
      </c>
      <c r="I1726" t="s">
        <v>365</v>
      </c>
      <c r="J1726" t="s">
        <v>366</v>
      </c>
      <c r="K1726" s="59">
        <v>0</v>
      </c>
      <c r="L1726" s="59">
        <v>0</v>
      </c>
      <c r="M1726" s="59">
        <v>0</v>
      </c>
      <c r="N1726" s="59">
        <v>0</v>
      </c>
      <c r="O1726" s="59">
        <v>0</v>
      </c>
      <c r="P1726" s="59">
        <v>0</v>
      </c>
      <c r="Q1726">
        <v>0</v>
      </c>
      <c r="R1726">
        <v>0</v>
      </c>
    </row>
    <row r="1727" spans="1:19">
      <c r="A1727">
        <v>2865</v>
      </c>
      <c r="B1727" t="s">
        <v>1711</v>
      </c>
      <c r="C1727">
        <v>99</v>
      </c>
      <c r="D1727" t="s">
        <v>930</v>
      </c>
      <c r="E1727">
        <v>417</v>
      </c>
      <c r="F1727" t="s">
        <v>1712</v>
      </c>
      <c r="G1727" t="s">
        <v>1713</v>
      </c>
      <c r="H1727">
        <v>169</v>
      </c>
      <c r="I1727" t="s">
        <v>367</v>
      </c>
      <c r="J1727" t="s">
        <v>368</v>
      </c>
      <c r="K1727" s="59">
        <v>7400</v>
      </c>
      <c r="L1727" s="59">
        <v>7400</v>
      </c>
      <c r="M1727" s="59">
        <v>7400</v>
      </c>
      <c r="N1727" s="59">
        <v>0</v>
      </c>
      <c r="O1727" s="59">
        <v>0</v>
      </c>
      <c r="P1727" s="59">
        <v>0</v>
      </c>
      <c r="Q1727">
        <v>0</v>
      </c>
      <c r="R1727">
        <v>0</v>
      </c>
    </row>
    <row r="1728" spans="1:19">
      <c r="A1728">
        <v>2866</v>
      </c>
      <c r="B1728" t="s">
        <v>1714</v>
      </c>
      <c r="C1728">
        <v>99</v>
      </c>
      <c r="D1728" t="s">
        <v>930</v>
      </c>
      <c r="E1728">
        <v>417</v>
      </c>
      <c r="F1728" t="s">
        <v>1712</v>
      </c>
      <c r="G1728" t="s">
        <v>1713</v>
      </c>
      <c r="H1728">
        <v>169</v>
      </c>
      <c r="I1728" t="s">
        <v>367</v>
      </c>
      <c r="J1728" t="s">
        <v>368</v>
      </c>
      <c r="K1728" s="59">
        <v>1200</v>
      </c>
      <c r="L1728" s="59">
        <v>1200</v>
      </c>
      <c r="M1728" s="59">
        <v>0</v>
      </c>
      <c r="N1728" s="59">
        <v>0</v>
      </c>
      <c r="O1728" s="59">
        <v>0</v>
      </c>
      <c r="P1728" s="59">
        <v>0</v>
      </c>
      <c r="Q1728">
        <v>0</v>
      </c>
      <c r="R1728">
        <v>0</v>
      </c>
    </row>
    <row r="1729" spans="1:19">
      <c r="A1729">
        <v>6878</v>
      </c>
      <c r="B1729" t="s">
        <v>2333</v>
      </c>
      <c r="C1729">
        <v>99</v>
      </c>
      <c r="D1729" t="s">
        <v>930</v>
      </c>
      <c r="E1729">
        <v>417</v>
      </c>
      <c r="F1729" t="s">
        <v>1712</v>
      </c>
      <c r="G1729" t="s">
        <v>1713</v>
      </c>
      <c r="H1729">
        <v>169</v>
      </c>
      <c r="I1729" t="s">
        <v>367</v>
      </c>
      <c r="J1729" t="s">
        <v>368</v>
      </c>
      <c r="K1729" s="59">
        <v>40000</v>
      </c>
      <c r="L1729" s="59">
        <v>40000</v>
      </c>
      <c r="M1729" s="59">
        <v>40000</v>
      </c>
      <c r="N1729" s="59">
        <v>0</v>
      </c>
      <c r="O1729" s="59">
        <v>0</v>
      </c>
      <c r="P1729" s="59">
        <v>0</v>
      </c>
      <c r="Q1729">
        <v>0</v>
      </c>
      <c r="R1729">
        <v>0</v>
      </c>
    </row>
    <row r="1730" spans="1:19">
      <c r="A1730">
        <v>9391</v>
      </c>
      <c r="B1730" t="s">
        <v>2584</v>
      </c>
      <c r="C1730">
        <v>95</v>
      </c>
      <c r="D1730" t="s">
        <v>928</v>
      </c>
      <c r="E1730">
        <v>475</v>
      </c>
      <c r="F1730" t="s">
        <v>2585</v>
      </c>
      <c r="G1730" t="s">
        <v>2586</v>
      </c>
      <c r="H1730">
        <v>479</v>
      </c>
      <c r="I1730" t="s">
        <v>528</v>
      </c>
      <c r="J1730" t="s">
        <v>527</v>
      </c>
      <c r="K1730" s="59">
        <v>250000</v>
      </c>
      <c r="L1730" s="59">
        <v>250000</v>
      </c>
      <c r="M1730" s="59">
        <v>0</v>
      </c>
      <c r="N1730" s="59">
        <v>0</v>
      </c>
      <c r="O1730" s="59">
        <v>0</v>
      </c>
      <c r="P1730" s="59">
        <v>0</v>
      </c>
      <c r="Q1730">
        <v>0</v>
      </c>
      <c r="R1730">
        <v>0</v>
      </c>
      <c r="S1730" t="s">
        <v>527</v>
      </c>
    </row>
    <row r="1731" spans="1:19">
      <c r="A1731">
        <v>2166</v>
      </c>
      <c r="B1731" t="s">
        <v>1217</v>
      </c>
      <c r="C1731">
        <v>161</v>
      </c>
      <c r="D1731" t="s">
        <v>967</v>
      </c>
      <c r="E1731">
        <v>235</v>
      </c>
      <c r="F1731" t="s">
        <v>1075</v>
      </c>
      <c r="G1731" t="s">
        <v>1076</v>
      </c>
      <c r="H1731">
        <v>170</v>
      </c>
      <c r="I1731" t="s">
        <v>327</v>
      </c>
      <c r="J1731" t="s">
        <v>328</v>
      </c>
      <c r="K1731" s="59">
        <v>500</v>
      </c>
      <c r="L1731" s="59">
        <v>500</v>
      </c>
      <c r="M1731" s="59">
        <v>0</v>
      </c>
      <c r="N1731" s="59">
        <v>0</v>
      </c>
      <c r="O1731" s="59">
        <v>0</v>
      </c>
      <c r="P1731" s="59">
        <v>0</v>
      </c>
      <c r="Q1731">
        <v>0</v>
      </c>
      <c r="R1731">
        <v>0</v>
      </c>
    </row>
    <row r="1732" spans="1:19">
      <c r="A1732">
        <v>2615</v>
      </c>
      <c r="B1732" t="s">
        <v>1573</v>
      </c>
      <c r="C1732">
        <v>255</v>
      </c>
      <c r="D1732" t="s">
        <v>901</v>
      </c>
      <c r="E1732">
        <v>220</v>
      </c>
      <c r="F1732" t="s">
        <v>1234</v>
      </c>
      <c r="G1732" t="s">
        <v>1235</v>
      </c>
      <c r="H1732">
        <v>170</v>
      </c>
      <c r="I1732" t="s">
        <v>327</v>
      </c>
      <c r="J1732" t="s">
        <v>328</v>
      </c>
      <c r="K1732" s="59">
        <v>0</v>
      </c>
      <c r="L1732" s="59">
        <v>0</v>
      </c>
      <c r="M1732" s="59">
        <v>0</v>
      </c>
      <c r="N1732" s="59">
        <v>0</v>
      </c>
      <c r="O1732" s="59">
        <v>0</v>
      </c>
      <c r="P1732" s="59">
        <v>0</v>
      </c>
      <c r="Q1732">
        <v>0</v>
      </c>
      <c r="R1732">
        <v>0</v>
      </c>
    </row>
    <row r="1733" spans="1:19">
      <c r="A1733">
        <v>2658</v>
      </c>
      <c r="B1733" t="s">
        <v>1597</v>
      </c>
      <c r="C1733">
        <v>6015</v>
      </c>
      <c r="D1733" t="s">
        <v>900</v>
      </c>
      <c r="E1733">
        <v>220</v>
      </c>
      <c r="F1733" t="s">
        <v>1234</v>
      </c>
      <c r="G1733" t="s">
        <v>1235</v>
      </c>
      <c r="H1733">
        <v>170</v>
      </c>
      <c r="I1733" t="s">
        <v>327</v>
      </c>
      <c r="J1733" t="s">
        <v>328</v>
      </c>
      <c r="K1733" s="59">
        <v>0</v>
      </c>
      <c r="L1733" s="59">
        <v>0</v>
      </c>
      <c r="M1733" s="59">
        <v>0</v>
      </c>
      <c r="N1733" s="59">
        <v>0</v>
      </c>
      <c r="O1733" s="59">
        <v>0</v>
      </c>
      <c r="P1733" s="59">
        <v>0</v>
      </c>
      <c r="Q1733">
        <v>0</v>
      </c>
      <c r="R1733">
        <v>0</v>
      </c>
    </row>
    <row r="1734" spans="1:19">
      <c r="A1734">
        <v>2853</v>
      </c>
      <c r="B1734" t="s">
        <v>1700</v>
      </c>
      <c r="C1734">
        <v>99</v>
      </c>
      <c r="D1734" t="s">
        <v>930</v>
      </c>
      <c r="E1734">
        <v>236</v>
      </c>
      <c r="F1734" t="s">
        <v>1378</v>
      </c>
      <c r="G1734" t="s">
        <v>1379</v>
      </c>
      <c r="H1734">
        <v>170</v>
      </c>
      <c r="I1734" t="s">
        <v>327</v>
      </c>
      <c r="J1734" t="s">
        <v>328</v>
      </c>
      <c r="K1734" s="59">
        <v>11000</v>
      </c>
      <c r="L1734" s="59">
        <v>11000</v>
      </c>
      <c r="M1734" s="59">
        <v>0</v>
      </c>
      <c r="N1734" s="59">
        <v>0</v>
      </c>
      <c r="O1734" s="59">
        <v>0</v>
      </c>
      <c r="P1734" s="59">
        <v>6000</v>
      </c>
      <c r="Q1734">
        <v>0</v>
      </c>
      <c r="R1734">
        <v>0</v>
      </c>
    </row>
    <row r="1735" spans="1:19">
      <c r="A1735">
        <v>2856</v>
      </c>
      <c r="B1735" t="s">
        <v>1701</v>
      </c>
      <c r="C1735">
        <v>99</v>
      </c>
      <c r="D1735" t="s">
        <v>930</v>
      </c>
      <c r="E1735">
        <v>235</v>
      </c>
      <c r="F1735" t="s">
        <v>1075</v>
      </c>
      <c r="G1735" t="s">
        <v>1076</v>
      </c>
      <c r="H1735">
        <v>170</v>
      </c>
      <c r="I1735" t="s">
        <v>327</v>
      </c>
      <c r="J1735" t="s">
        <v>328</v>
      </c>
      <c r="K1735" s="59">
        <v>6000</v>
      </c>
      <c r="L1735" s="59">
        <v>6000</v>
      </c>
      <c r="M1735" s="59">
        <v>0</v>
      </c>
      <c r="N1735" s="59">
        <v>0</v>
      </c>
      <c r="O1735" s="59">
        <v>0</v>
      </c>
      <c r="P1735" s="59">
        <v>0</v>
      </c>
      <c r="Q1735">
        <v>0</v>
      </c>
      <c r="R1735">
        <v>0</v>
      </c>
    </row>
    <row r="1736" spans="1:19">
      <c r="A1736">
        <v>2858</v>
      </c>
      <c r="B1736" t="s">
        <v>1703</v>
      </c>
      <c r="C1736">
        <v>99</v>
      </c>
      <c r="D1736" t="s">
        <v>930</v>
      </c>
      <c r="E1736">
        <v>223</v>
      </c>
      <c r="F1736" t="s">
        <v>1309</v>
      </c>
      <c r="G1736" t="s">
        <v>1310</v>
      </c>
      <c r="H1736">
        <v>170</v>
      </c>
      <c r="I1736" t="s">
        <v>327</v>
      </c>
      <c r="J1736" t="s">
        <v>328</v>
      </c>
      <c r="K1736" s="59">
        <v>3000</v>
      </c>
      <c r="L1736" s="59">
        <v>3000</v>
      </c>
      <c r="M1736" s="59">
        <v>0</v>
      </c>
      <c r="N1736" s="59">
        <v>0</v>
      </c>
      <c r="O1736" s="59">
        <v>0</v>
      </c>
      <c r="P1736" s="59">
        <v>0</v>
      </c>
      <c r="Q1736">
        <v>0</v>
      </c>
      <c r="R1736">
        <v>0</v>
      </c>
      <c r="S1736" t="s">
        <v>1704</v>
      </c>
    </row>
    <row r="1737" spans="1:19">
      <c r="A1737">
        <v>2859</v>
      </c>
      <c r="B1737" t="s">
        <v>1705</v>
      </c>
      <c r="C1737">
        <v>99</v>
      </c>
      <c r="D1737" t="s">
        <v>930</v>
      </c>
      <c r="E1737">
        <v>234</v>
      </c>
      <c r="F1737" t="s">
        <v>1291</v>
      </c>
      <c r="G1737" t="s">
        <v>1292</v>
      </c>
      <c r="H1737">
        <v>170</v>
      </c>
      <c r="I1737" t="s">
        <v>327</v>
      </c>
      <c r="J1737" t="s">
        <v>328</v>
      </c>
      <c r="K1737" s="59">
        <v>1100</v>
      </c>
      <c r="L1737" s="59">
        <v>1100</v>
      </c>
      <c r="M1737" s="59">
        <v>0</v>
      </c>
      <c r="N1737" s="59">
        <v>0</v>
      </c>
      <c r="O1737" s="59">
        <v>0</v>
      </c>
      <c r="P1737" s="59">
        <v>0</v>
      </c>
      <c r="Q1737">
        <v>0</v>
      </c>
      <c r="R1737">
        <v>0</v>
      </c>
    </row>
    <row r="1738" spans="1:19">
      <c r="A1738">
        <v>2936</v>
      </c>
      <c r="B1738" t="s">
        <v>1734</v>
      </c>
      <c r="C1738">
        <v>99</v>
      </c>
      <c r="D1738" t="s">
        <v>930</v>
      </c>
      <c r="E1738">
        <v>226</v>
      </c>
      <c r="F1738" t="s">
        <v>1123</v>
      </c>
      <c r="G1738" t="s">
        <v>1124</v>
      </c>
      <c r="H1738">
        <v>170</v>
      </c>
      <c r="I1738" t="s">
        <v>327</v>
      </c>
      <c r="J1738" t="s">
        <v>328</v>
      </c>
      <c r="K1738" s="59">
        <v>350</v>
      </c>
      <c r="L1738" s="59">
        <v>350</v>
      </c>
      <c r="M1738" s="59">
        <v>0</v>
      </c>
      <c r="N1738" s="59">
        <v>0</v>
      </c>
      <c r="O1738" s="59">
        <v>0</v>
      </c>
      <c r="P1738" s="59">
        <v>0</v>
      </c>
      <c r="Q1738">
        <v>0</v>
      </c>
      <c r="R1738">
        <v>0</v>
      </c>
    </row>
    <row r="1739" spans="1:19">
      <c r="A1739">
        <v>3574</v>
      </c>
      <c r="B1739" t="s">
        <v>1871</v>
      </c>
      <c r="C1739">
        <v>94</v>
      </c>
      <c r="D1739" t="s">
        <v>817</v>
      </c>
      <c r="E1739">
        <v>226</v>
      </c>
      <c r="F1739" t="s">
        <v>1123</v>
      </c>
      <c r="G1739" t="s">
        <v>1124</v>
      </c>
      <c r="H1739">
        <v>170</v>
      </c>
      <c r="I1739" t="s">
        <v>327</v>
      </c>
      <c r="J1739" t="s">
        <v>328</v>
      </c>
      <c r="K1739" s="59">
        <v>100</v>
      </c>
      <c r="L1739" s="59">
        <v>100</v>
      </c>
      <c r="M1739" s="59">
        <v>0</v>
      </c>
      <c r="N1739" s="59">
        <v>0</v>
      </c>
      <c r="O1739" s="59">
        <v>0</v>
      </c>
      <c r="P1739" s="59">
        <v>0</v>
      </c>
      <c r="Q1739">
        <v>0</v>
      </c>
      <c r="R1739">
        <v>0</v>
      </c>
    </row>
    <row r="1740" spans="1:19">
      <c r="A1740">
        <v>4945</v>
      </c>
      <c r="B1740" t="s">
        <v>2149</v>
      </c>
      <c r="C1740">
        <v>99</v>
      </c>
      <c r="D1740" t="s">
        <v>930</v>
      </c>
      <c r="E1740">
        <v>428</v>
      </c>
      <c r="F1740" t="s">
        <v>2145</v>
      </c>
      <c r="G1740" t="s">
        <v>2146</v>
      </c>
      <c r="H1740">
        <v>170</v>
      </c>
      <c r="I1740" t="s">
        <v>327</v>
      </c>
      <c r="J1740" t="s">
        <v>328</v>
      </c>
      <c r="K1740" s="59">
        <v>24000</v>
      </c>
      <c r="L1740" s="59">
        <v>24000</v>
      </c>
      <c r="M1740" s="59">
        <v>0</v>
      </c>
      <c r="N1740" s="59">
        <v>0</v>
      </c>
      <c r="O1740" s="59">
        <v>0</v>
      </c>
      <c r="P1740" s="59">
        <v>0</v>
      </c>
      <c r="Q1740">
        <v>0</v>
      </c>
      <c r="R1740">
        <v>0</v>
      </c>
    </row>
    <row r="1741" spans="1:19">
      <c r="A1741">
        <v>6861</v>
      </c>
      <c r="B1741" t="s">
        <v>2330</v>
      </c>
      <c r="C1741">
        <v>99</v>
      </c>
      <c r="D1741" t="s">
        <v>930</v>
      </c>
      <c r="E1741">
        <v>235</v>
      </c>
      <c r="F1741" t="s">
        <v>1075</v>
      </c>
      <c r="G1741" t="s">
        <v>1076</v>
      </c>
      <c r="H1741">
        <v>170</v>
      </c>
      <c r="I1741" t="s">
        <v>327</v>
      </c>
      <c r="J1741" t="s">
        <v>328</v>
      </c>
      <c r="K1741" s="59">
        <v>3000</v>
      </c>
      <c r="L1741" s="59">
        <v>3000</v>
      </c>
      <c r="M1741" s="59">
        <v>0</v>
      </c>
      <c r="N1741" s="59">
        <v>0</v>
      </c>
      <c r="O1741" s="59">
        <v>0</v>
      </c>
      <c r="P1741" s="59">
        <v>0</v>
      </c>
      <c r="Q1741">
        <v>0</v>
      </c>
      <c r="R1741">
        <v>0</v>
      </c>
    </row>
    <row r="1742" spans="1:19">
      <c r="A1742">
        <v>9665</v>
      </c>
      <c r="B1742" t="s">
        <v>1292</v>
      </c>
      <c r="C1742">
        <v>99</v>
      </c>
      <c r="D1742" t="s">
        <v>930</v>
      </c>
      <c r="E1742">
        <v>234</v>
      </c>
      <c r="F1742" t="s">
        <v>1291</v>
      </c>
      <c r="G1742" t="s">
        <v>1292</v>
      </c>
      <c r="H1742">
        <v>170</v>
      </c>
      <c r="I1742" t="s">
        <v>327</v>
      </c>
      <c r="J1742" t="s">
        <v>328</v>
      </c>
      <c r="K1742" s="59">
        <v>0</v>
      </c>
      <c r="L1742" s="59">
        <v>0</v>
      </c>
      <c r="M1742" s="59">
        <v>0</v>
      </c>
      <c r="N1742" s="59">
        <v>0</v>
      </c>
      <c r="O1742" s="59">
        <v>0</v>
      </c>
      <c r="P1742" s="59">
        <v>0</v>
      </c>
      <c r="Q1742">
        <v>0</v>
      </c>
      <c r="R1742">
        <v>0</v>
      </c>
    </row>
    <row r="1743" spans="1:19">
      <c r="A1743">
        <v>9666</v>
      </c>
      <c r="B1743" t="s">
        <v>1292</v>
      </c>
      <c r="C1743">
        <v>99</v>
      </c>
      <c r="D1743" t="s">
        <v>930</v>
      </c>
      <c r="E1743">
        <v>234</v>
      </c>
      <c r="F1743" t="s">
        <v>1291</v>
      </c>
      <c r="G1743" t="s">
        <v>1292</v>
      </c>
      <c r="H1743">
        <v>170</v>
      </c>
      <c r="I1743" t="s">
        <v>327</v>
      </c>
      <c r="J1743" t="s">
        <v>328</v>
      </c>
      <c r="K1743" s="59">
        <v>0</v>
      </c>
      <c r="L1743" s="59">
        <v>0</v>
      </c>
      <c r="M1743" s="59">
        <v>5088.87</v>
      </c>
      <c r="N1743" s="59">
        <v>911.13</v>
      </c>
      <c r="O1743" s="59">
        <v>0</v>
      </c>
      <c r="P1743" s="59">
        <v>0</v>
      </c>
      <c r="Q1743">
        <v>0</v>
      </c>
      <c r="R1743">
        <v>6000</v>
      </c>
    </row>
    <row r="1744" spans="1:19">
      <c r="A1744">
        <v>2678</v>
      </c>
      <c r="B1744" t="s">
        <v>17</v>
      </c>
      <c r="C1744">
        <v>204</v>
      </c>
      <c r="D1744" t="s">
        <v>926</v>
      </c>
      <c r="E1744">
        <v>106</v>
      </c>
      <c r="F1744" t="s">
        <v>1156</v>
      </c>
      <c r="G1744" t="s">
        <v>1157</v>
      </c>
      <c r="H1744">
        <v>171</v>
      </c>
      <c r="I1744" t="s">
        <v>355</v>
      </c>
      <c r="J1744" t="s">
        <v>356</v>
      </c>
      <c r="K1744" s="59">
        <v>230000</v>
      </c>
      <c r="L1744" s="59">
        <v>230000</v>
      </c>
      <c r="M1744" s="59">
        <v>0</v>
      </c>
      <c r="N1744" s="59">
        <v>0</v>
      </c>
      <c r="O1744" s="59">
        <v>0</v>
      </c>
      <c r="P1744" s="59">
        <v>0</v>
      </c>
      <c r="Q1744">
        <v>0</v>
      </c>
      <c r="R1744">
        <v>0</v>
      </c>
    </row>
    <row r="1745" spans="1:19">
      <c r="A1745">
        <v>2120</v>
      </c>
      <c r="B1745" t="s">
        <v>303</v>
      </c>
      <c r="C1745">
        <v>204</v>
      </c>
      <c r="D1745" t="s">
        <v>926</v>
      </c>
      <c r="E1745">
        <v>350</v>
      </c>
      <c r="F1745" t="s">
        <v>1144</v>
      </c>
      <c r="G1745" t="s">
        <v>1145</v>
      </c>
      <c r="H1745">
        <v>175</v>
      </c>
      <c r="I1745" t="s">
        <v>302</v>
      </c>
      <c r="J1745" t="s">
        <v>303</v>
      </c>
      <c r="K1745" s="59">
        <v>1500</v>
      </c>
      <c r="L1745" s="59">
        <v>1500</v>
      </c>
      <c r="M1745" s="59">
        <v>1500</v>
      </c>
      <c r="N1745" s="59">
        <v>0</v>
      </c>
      <c r="O1745" s="59">
        <v>0</v>
      </c>
      <c r="P1745" s="59">
        <v>0</v>
      </c>
      <c r="Q1745">
        <v>0</v>
      </c>
      <c r="R1745">
        <v>0</v>
      </c>
      <c r="S1745" t="s">
        <v>1127</v>
      </c>
    </row>
    <row r="1746" spans="1:19">
      <c r="A1746">
        <v>3887</v>
      </c>
      <c r="B1746" t="s">
        <v>1951</v>
      </c>
      <c r="C1746">
        <v>209</v>
      </c>
      <c r="D1746" t="s">
        <v>909</v>
      </c>
      <c r="E1746">
        <v>350</v>
      </c>
      <c r="F1746" t="s">
        <v>1144</v>
      </c>
      <c r="G1746" t="s">
        <v>1145</v>
      </c>
      <c r="H1746">
        <v>176</v>
      </c>
      <c r="I1746" t="s">
        <v>377</v>
      </c>
      <c r="J1746" t="s">
        <v>378</v>
      </c>
      <c r="K1746" s="59">
        <v>100</v>
      </c>
      <c r="L1746" s="59">
        <v>100</v>
      </c>
      <c r="M1746" s="59">
        <v>0</v>
      </c>
      <c r="N1746" s="59">
        <v>0</v>
      </c>
      <c r="O1746" s="59">
        <v>0</v>
      </c>
      <c r="P1746" s="59">
        <v>0</v>
      </c>
      <c r="Q1746">
        <v>0</v>
      </c>
      <c r="R1746">
        <v>0</v>
      </c>
    </row>
    <row r="1747" spans="1:19">
      <c r="A1747">
        <v>5784</v>
      </c>
      <c r="B1747" t="s">
        <v>1145</v>
      </c>
      <c r="C1747">
        <v>89</v>
      </c>
      <c r="D1747" t="s">
        <v>847</v>
      </c>
      <c r="E1747">
        <v>350</v>
      </c>
      <c r="F1747" t="s">
        <v>1144</v>
      </c>
      <c r="G1747" t="s">
        <v>1145</v>
      </c>
      <c r="H1747">
        <v>176</v>
      </c>
      <c r="I1747" t="s">
        <v>377</v>
      </c>
      <c r="J1747" t="s">
        <v>378</v>
      </c>
      <c r="K1747" s="59">
        <v>0</v>
      </c>
      <c r="L1747" s="59">
        <v>0</v>
      </c>
      <c r="M1747" s="59">
        <v>0</v>
      </c>
      <c r="N1747" s="59">
        <v>0</v>
      </c>
      <c r="O1747" s="59">
        <v>0</v>
      </c>
      <c r="P1747" s="59">
        <v>0</v>
      </c>
      <c r="Q1747">
        <v>0</v>
      </c>
      <c r="R1747">
        <v>0</v>
      </c>
    </row>
    <row r="1748" spans="1:19">
      <c r="A1748">
        <v>2122</v>
      </c>
      <c r="B1748" t="s">
        <v>1146</v>
      </c>
      <c r="C1748">
        <v>204</v>
      </c>
      <c r="D1748" t="s">
        <v>926</v>
      </c>
      <c r="E1748">
        <v>329</v>
      </c>
      <c r="F1748" t="s">
        <v>1147</v>
      </c>
      <c r="G1748" t="s">
        <v>1148</v>
      </c>
      <c r="H1748">
        <v>177</v>
      </c>
      <c r="I1748" t="s">
        <v>304</v>
      </c>
      <c r="J1748" t="s">
        <v>305</v>
      </c>
      <c r="K1748" s="59">
        <v>200000</v>
      </c>
      <c r="L1748" s="59">
        <v>200000</v>
      </c>
      <c r="M1748" s="59">
        <v>160000</v>
      </c>
      <c r="N1748" s="59">
        <v>0</v>
      </c>
      <c r="O1748" s="59">
        <v>0</v>
      </c>
      <c r="P1748" s="59">
        <v>0</v>
      </c>
      <c r="Q1748">
        <v>0</v>
      </c>
      <c r="R1748">
        <v>0</v>
      </c>
      <c r="S1748" t="s">
        <v>1149</v>
      </c>
    </row>
    <row r="1749" spans="1:19">
      <c r="A1749">
        <v>5828</v>
      </c>
      <c r="B1749" t="s">
        <v>1148</v>
      </c>
      <c r="C1749">
        <v>76</v>
      </c>
      <c r="D1749" t="s">
        <v>933</v>
      </c>
      <c r="E1749">
        <v>329</v>
      </c>
      <c r="F1749" t="s">
        <v>1147</v>
      </c>
      <c r="G1749" t="s">
        <v>1148</v>
      </c>
      <c r="H1749">
        <v>177</v>
      </c>
      <c r="I1749" t="s">
        <v>304</v>
      </c>
      <c r="J1749" t="s">
        <v>305</v>
      </c>
      <c r="K1749" s="59">
        <v>30000</v>
      </c>
      <c r="L1749" s="59">
        <v>30000</v>
      </c>
      <c r="M1749" s="59">
        <v>0</v>
      </c>
      <c r="N1749" s="59">
        <v>0</v>
      </c>
      <c r="O1749" s="59">
        <v>0</v>
      </c>
      <c r="P1749" s="59">
        <v>0</v>
      </c>
      <c r="Q1749">
        <v>0</v>
      </c>
      <c r="R1749">
        <v>0</v>
      </c>
    </row>
    <row r="1750" spans="1:19">
      <c r="A1750">
        <v>5829</v>
      </c>
      <c r="B1750" t="s">
        <v>1148</v>
      </c>
      <c r="C1750">
        <v>6015</v>
      </c>
      <c r="D1750" t="s">
        <v>900</v>
      </c>
      <c r="E1750">
        <v>329</v>
      </c>
      <c r="F1750" t="s">
        <v>1147</v>
      </c>
      <c r="G1750" t="s">
        <v>1148</v>
      </c>
      <c r="H1750">
        <v>177</v>
      </c>
      <c r="I1750" t="s">
        <v>304</v>
      </c>
      <c r="J1750" t="s">
        <v>305</v>
      </c>
      <c r="K1750" s="59">
        <v>0</v>
      </c>
      <c r="L1750" s="59">
        <v>0</v>
      </c>
      <c r="M1750" s="59">
        <v>0</v>
      </c>
      <c r="N1750" s="59">
        <v>0</v>
      </c>
      <c r="O1750" s="59">
        <v>0</v>
      </c>
      <c r="P1750" s="59">
        <v>0</v>
      </c>
      <c r="Q1750">
        <v>0</v>
      </c>
      <c r="R1750">
        <v>0</v>
      </c>
      <c r="S1750" t="s">
        <v>2226</v>
      </c>
    </row>
    <row r="1751" spans="1:19">
      <c r="A1751">
        <v>5830</v>
      </c>
      <c r="B1751" t="s">
        <v>1148</v>
      </c>
      <c r="C1751">
        <v>255</v>
      </c>
      <c r="D1751" t="s">
        <v>901</v>
      </c>
      <c r="E1751">
        <v>329</v>
      </c>
      <c r="F1751" t="s">
        <v>1147</v>
      </c>
      <c r="G1751" t="s">
        <v>1148</v>
      </c>
      <c r="H1751">
        <v>177</v>
      </c>
      <c r="I1751" t="s">
        <v>304</v>
      </c>
      <c r="J1751" t="s">
        <v>305</v>
      </c>
      <c r="K1751" s="59">
        <v>0</v>
      </c>
      <c r="L1751" s="59">
        <v>0</v>
      </c>
      <c r="M1751" s="59">
        <v>0</v>
      </c>
      <c r="N1751" s="59">
        <v>0</v>
      </c>
      <c r="O1751" s="59">
        <v>0</v>
      </c>
      <c r="P1751" s="59">
        <v>0</v>
      </c>
      <c r="Q1751">
        <v>0</v>
      </c>
      <c r="R1751">
        <v>0</v>
      </c>
      <c r="S1751" t="s">
        <v>2227</v>
      </c>
    </row>
    <row r="1752" spans="1:19">
      <c r="A1752">
        <v>2125</v>
      </c>
      <c r="B1752" t="s">
        <v>1155</v>
      </c>
      <c r="C1752">
        <v>204</v>
      </c>
      <c r="D1752" t="s">
        <v>926</v>
      </c>
      <c r="E1752">
        <v>106</v>
      </c>
      <c r="F1752" t="s">
        <v>1156</v>
      </c>
      <c r="G1752" t="s">
        <v>1157</v>
      </c>
      <c r="H1752">
        <v>180</v>
      </c>
      <c r="I1752" t="s">
        <v>308</v>
      </c>
      <c r="J1752" t="s">
        <v>309</v>
      </c>
      <c r="K1752" s="59">
        <v>3000</v>
      </c>
      <c r="L1752" s="59">
        <v>3000</v>
      </c>
      <c r="M1752" s="59">
        <v>0</v>
      </c>
      <c r="N1752" s="59">
        <v>2381.4</v>
      </c>
      <c r="O1752" s="59">
        <v>0</v>
      </c>
      <c r="P1752" s="59">
        <v>0</v>
      </c>
      <c r="Q1752">
        <v>0</v>
      </c>
      <c r="R1752">
        <v>0</v>
      </c>
      <c r="S1752" t="s">
        <v>1158</v>
      </c>
    </row>
    <row r="1753" spans="1:19">
      <c r="A1753">
        <v>2226</v>
      </c>
      <c r="B1753" t="s">
        <v>1280</v>
      </c>
      <c r="C1753">
        <v>210</v>
      </c>
      <c r="D1753" t="s">
        <v>929</v>
      </c>
      <c r="E1753">
        <v>350</v>
      </c>
      <c r="F1753" t="s">
        <v>1144</v>
      </c>
      <c r="G1753" t="s">
        <v>1145</v>
      </c>
      <c r="H1753">
        <v>180</v>
      </c>
      <c r="I1753" t="s">
        <v>308</v>
      </c>
      <c r="J1753" t="s">
        <v>309</v>
      </c>
      <c r="K1753" s="59">
        <v>10000</v>
      </c>
      <c r="L1753" s="59">
        <v>10000</v>
      </c>
      <c r="M1753" s="59">
        <v>0</v>
      </c>
      <c r="N1753" s="59">
        <v>0</v>
      </c>
      <c r="O1753" s="59">
        <v>0</v>
      </c>
      <c r="P1753" s="59">
        <v>0</v>
      </c>
      <c r="Q1753">
        <v>0</v>
      </c>
      <c r="R1753">
        <v>0</v>
      </c>
    </row>
    <row r="1754" spans="1:19">
      <c r="A1754">
        <v>2232</v>
      </c>
      <c r="B1754" t="s">
        <v>1286</v>
      </c>
      <c r="C1754">
        <v>210</v>
      </c>
      <c r="D1754" t="s">
        <v>929</v>
      </c>
      <c r="E1754">
        <v>350</v>
      </c>
      <c r="F1754" t="s">
        <v>1144</v>
      </c>
      <c r="G1754" t="s">
        <v>1145</v>
      </c>
      <c r="H1754">
        <v>180</v>
      </c>
      <c r="I1754" t="s">
        <v>308</v>
      </c>
      <c r="J1754" t="s">
        <v>309</v>
      </c>
      <c r="K1754" s="59">
        <v>1000</v>
      </c>
      <c r="L1754" s="59">
        <v>1000</v>
      </c>
      <c r="M1754" s="59">
        <v>0</v>
      </c>
      <c r="N1754" s="59">
        <v>989.8</v>
      </c>
      <c r="O1754" s="59">
        <v>0</v>
      </c>
      <c r="P1754" s="59">
        <v>0</v>
      </c>
      <c r="Q1754">
        <v>0</v>
      </c>
      <c r="R1754">
        <v>0</v>
      </c>
    </row>
    <row r="1755" spans="1:19">
      <c r="A1755">
        <v>2246</v>
      </c>
      <c r="B1755" t="s">
        <v>1302</v>
      </c>
      <c r="C1755">
        <v>9600</v>
      </c>
      <c r="D1755" t="s">
        <v>703</v>
      </c>
      <c r="E1755">
        <v>350</v>
      </c>
      <c r="F1755" t="s">
        <v>1144</v>
      </c>
      <c r="G1755" t="s">
        <v>1145</v>
      </c>
      <c r="H1755">
        <v>180</v>
      </c>
      <c r="I1755" t="s">
        <v>308</v>
      </c>
      <c r="J1755" t="s">
        <v>309</v>
      </c>
      <c r="K1755" s="59">
        <v>1152</v>
      </c>
      <c r="L1755" s="59">
        <v>1152</v>
      </c>
      <c r="M1755" s="59">
        <v>0</v>
      </c>
      <c r="N1755" s="59">
        <v>0</v>
      </c>
      <c r="O1755" s="59">
        <v>0</v>
      </c>
      <c r="P1755" s="59">
        <v>0</v>
      </c>
      <c r="Q1755">
        <v>0</v>
      </c>
      <c r="R1755">
        <v>0</v>
      </c>
    </row>
    <row r="1756" spans="1:19">
      <c r="A1756">
        <v>4080</v>
      </c>
      <c r="B1756" t="s">
        <v>2013</v>
      </c>
      <c r="C1756">
        <v>209</v>
      </c>
      <c r="D1756" t="s">
        <v>909</v>
      </c>
      <c r="E1756">
        <v>350</v>
      </c>
      <c r="F1756" t="s">
        <v>1144</v>
      </c>
      <c r="G1756" t="s">
        <v>1145</v>
      </c>
      <c r="H1756">
        <v>180</v>
      </c>
      <c r="I1756" t="s">
        <v>308</v>
      </c>
      <c r="J1756" t="s">
        <v>309</v>
      </c>
      <c r="K1756" s="59">
        <v>200</v>
      </c>
      <c r="L1756" s="59">
        <v>200</v>
      </c>
      <c r="M1756" s="59">
        <v>0</v>
      </c>
      <c r="N1756" s="59">
        <v>0</v>
      </c>
      <c r="O1756" s="59">
        <v>0</v>
      </c>
      <c r="P1756" s="59">
        <v>0</v>
      </c>
      <c r="Q1756">
        <v>0</v>
      </c>
      <c r="R1756">
        <v>0</v>
      </c>
    </row>
    <row r="1757" spans="1:19">
      <c r="A1757">
        <v>4677</v>
      </c>
      <c r="B1757" t="s">
        <v>2130</v>
      </c>
      <c r="C1757">
        <v>336</v>
      </c>
      <c r="D1757" t="s">
        <v>235</v>
      </c>
      <c r="E1757">
        <v>405</v>
      </c>
      <c r="F1757" t="s">
        <v>1078</v>
      </c>
      <c r="G1757" t="s">
        <v>1079</v>
      </c>
      <c r="H1757">
        <v>180</v>
      </c>
      <c r="I1757" t="s">
        <v>308</v>
      </c>
      <c r="J1757" t="s">
        <v>309</v>
      </c>
      <c r="K1757" s="59">
        <v>0</v>
      </c>
      <c r="L1757" s="59">
        <v>0</v>
      </c>
      <c r="M1757" s="59">
        <v>0</v>
      </c>
      <c r="N1757" s="59">
        <v>0</v>
      </c>
      <c r="O1757" s="59">
        <v>0</v>
      </c>
      <c r="P1757" s="59">
        <v>0</v>
      </c>
      <c r="Q1757">
        <v>0</v>
      </c>
      <c r="R1757">
        <v>0</v>
      </c>
    </row>
    <row r="1758" spans="1:19">
      <c r="A1758">
        <v>4678</v>
      </c>
      <c r="B1758" t="s">
        <v>2131</v>
      </c>
      <c r="C1758">
        <v>336</v>
      </c>
      <c r="D1758" t="s">
        <v>235</v>
      </c>
      <c r="E1758">
        <v>201</v>
      </c>
      <c r="F1758" t="s">
        <v>1069</v>
      </c>
      <c r="G1758" t="s">
        <v>1070</v>
      </c>
      <c r="H1758">
        <v>180</v>
      </c>
      <c r="I1758" t="s">
        <v>308</v>
      </c>
      <c r="J1758" t="s">
        <v>309</v>
      </c>
      <c r="K1758" s="59">
        <v>0</v>
      </c>
      <c r="L1758" s="59">
        <v>0</v>
      </c>
      <c r="M1758" s="59">
        <v>0</v>
      </c>
      <c r="N1758" s="59">
        <v>0</v>
      </c>
      <c r="O1758" s="59">
        <v>0</v>
      </c>
      <c r="P1758" s="59">
        <v>0</v>
      </c>
      <c r="Q1758">
        <v>0</v>
      </c>
      <c r="R1758">
        <v>0</v>
      </c>
    </row>
    <row r="1759" spans="1:19">
      <c r="A1759">
        <v>5337</v>
      </c>
      <c r="B1759" t="s">
        <v>2184</v>
      </c>
      <c r="C1759">
        <v>54</v>
      </c>
      <c r="D1759" t="s">
        <v>839</v>
      </c>
      <c r="E1759">
        <v>430</v>
      </c>
      <c r="F1759" t="s">
        <v>2185</v>
      </c>
      <c r="G1759" t="s">
        <v>2184</v>
      </c>
      <c r="H1759">
        <v>180</v>
      </c>
      <c r="I1759" t="s">
        <v>308</v>
      </c>
      <c r="J1759" t="s">
        <v>309</v>
      </c>
      <c r="K1759" s="59">
        <v>26000</v>
      </c>
      <c r="L1759" s="59">
        <v>26000</v>
      </c>
      <c r="M1759" s="59">
        <v>0</v>
      </c>
      <c r="N1759" s="59">
        <v>0</v>
      </c>
      <c r="O1759" s="59">
        <v>0</v>
      </c>
      <c r="P1759" s="59">
        <v>0</v>
      </c>
      <c r="Q1759">
        <v>0</v>
      </c>
      <c r="R1759">
        <v>0</v>
      </c>
    </row>
    <row r="1760" spans="1:19">
      <c r="A1760">
        <v>5870</v>
      </c>
      <c r="B1760" t="s">
        <v>1145</v>
      </c>
      <c r="C1760">
        <v>57</v>
      </c>
      <c r="D1760" t="s">
        <v>840</v>
      </c>
      <c r="E1760">
        <v>350</v>
      </c>
      <c r="F1760" t="s">
        <v>1144</v>
      </c>
      <c r="G1760" t="s">
        <v>1145</v>
      </c>
      <c r="H1760">
        <v>180</v>
      </c>
      <c r="I1760" t="s">
        <v>308</v>
      </c>
      <c r="J1760" t="s">
        <v>309</v>
      </c>
      <c r="K1760" s="59">
        <v>1000</v>
      </c>
      <c r="L1760" s="59">
        <v>1000</v>
      </c>
      <c r="M1760" s="59">
        <v>0</v>
      </c>
      <c r="N1760" s="59">
        <v>0</v>
      </c>
      <c r="O1760" s="59">
        <v>0</v>
      </c>
      <c r="P1760" s="59">
        <v>0</v>
      </c>
      <c r="Q1760">
        <v>0</v>
      </c>
      <c r="R1760">
        <v>0</v>
      </c>
      <c r="S1760" t="s">
        <v>2244</v>
      </c>
    </row>
    <row r="1761" spans="1:19">
      <c r="A1761">
        <v>6535</v>
      </c>
      <c r="B1761" t="s">
        <v>2286</v>
      </c>
      <c r="C1761">
        <v>15107</v>
      </c>
      <c r="D1761" t="s">
        <v>919</v>
      </c>
      <c r="E1761">
        <v>350</v>
      </c>
      <c r="F1761" t="s">
        <v>1144</v>
      </c>
      <c r="G1761" t="s">
        <v>1145</v>
      </c>
      <c r="H1761">
        <v>180</v>
      </c>
      <c r="I1761" t="s">
        <v>308</v>
      </c>
      <c r="J1761" t="s">
        <v>309</v>
      </c>
      <c r="K1761" s="59">
        <v>0</v>
      </c>
      <c r="L1761" s="59">
        <v>0</v>
      </c>
      <c r="M1761" s="59">
        <v>0</v>
      </c>
      <c r="N1761" s="59">
        <v>0</v>
      </c>
      <c r="O1761" s="59">
        <v>0</v>
      </c>
      <c r="P1761" s="59">
        <v>0</v>
      </c>
      <c r="Q1761">
        <v>0</v>
      </c>
      <c r="R1761">
        <v>0</v>
      </c>
    </row>
    <row r="1762" spans="1:19">
      <c r="A1762">
        <v>9699</v>
      </c>
      <c r="B1762" t="s">
        <v>2286</v>
      </c>
      <c r="C1762">
        <v>209</v>
      </c>
      <c r="D1762" t="s">
        <v>909</v>
      </c>
      <c r="E1762">
        <v>350</v>
      </c>
      <c r="F1762" t="s">
        <v>1144</v>
      </c>
      <c r="G1762" t="s">
        <v>1145</v>
      </c>
      <c r="H1762">
        <v>180</v>
      </c>
      <c r="I1762" t="s">
        <v>308</v>
      </c>
      <c r="J1762" t="s">
        <v>309</v>
      </c>
      <c r="K1762" s="59">
        <v>0</v>
      </c>
      <c r="L1762" s="59">
        <v>0</v>
      </c>
      <c r="M1762" s="59">
        <v>95.26</v>
      </c>
      <c r="N1762" s="59">
        <v>0</v>
      </c>
      <c r="O1762" s="59">
        <v>0</v>
      </c>
      <c r="P1762" s="59">
        <v>0</v>
      </c>
      <c r="Q1762">
        <v>0</v>
      </c>
      <c r="R1762">
        <v>95.26</v>
      </c>
    </row>
    <row r="1763" spans="1:19">
      <c r="A1763">
        <v>2168</v>
      </c>
      <c r="B1763" t="s">
        <v>1221</v>
      </c>
      <c r="C1763">
        <v>161</v>
      </c>
      <c r="D1763" t="s">
        <v>967</v>
      </c>
      <c r="E1763">
        <v>406</v>
      </c>
      <c r="F1763" t="s">
        <v>1219</v>
      </c>
      <c r="G1763" t="s">
        <v>1220</v>
      </c>
      <c r="H1763">
        <v>181</v>
      </c>
      <c r="I1763" t="s">
        <v>279</v>
      </c>
      <c r="J1763" t="s">
        <v>280</v>
      </c>
      <c r="K1763" s="59">
        <v>30000</v>
      </c>
      <c r="L1763" s="59">
        <v>30000</v>
      </c>
      <c r="M1763" s="59">
        <v>0</v>
      </c>
      <c r="N1763" s="59">
        <v>0</v>
      </c>
      <c r="O1763" s="59">
        <v>0</v>
      </c>
      <c r="P1763" s="59">
        <v>0</v>
      </c>
      <c r="Q1763">
        <v>0</v>
      </c>
      <c r="R1763">
        <v>0</v>
      </c>
    </row>
    <row r="1764" spans="1:19">
      <c r="A1764">
        <v>2728</v>
      </c>
      <c r="B1764" t="s">
        <v>1656</v>
      </c>
      <c r="C1764">
        <v>8638</v>
      </c>
      <c r="D1764" t="s">
        <v>550</v>
      </c>
      <c r="E1764">
        <v>407</v>
      </c>
      <c r="F1764" t="s">
        <v>1231</v>
      </c>
      <c r="G1764" t="s">
        <v>1232</v>
      </c>
      <c r="H1764">
        <v>181</v>
      </c>
      <c r="I1764" t="s">
        <v>279</v>
      </c>
      <c r="J1764" t="s">
        <v>280</v>
      </c>
      <c r="K1764" s="59">
        <v>10000</v>
      </c>
      <c r="L1764" s="59">
        <v>10000</v>
      </c>
      <c r="M1764" s="59">
        <v>0</v>
      </c>
      <c r="N1764" s="59">
        <v>0</v>
      </c>
      <c r="O1764" s="59">
        <v>0</v>
      </c>
      <c r="P1764" s="59">
        <v>0</v>
      </c>
      <c r="Q1764">
        <v>0</v>
      </c>
      <c r="R1764">
        <v>0</v>
      </c>
    </row>
    <row r="1765" spans="1:19">
      <c r="A1765">
        <v>3045</v>
      </c>
      <c r="B1765" t="s">
        <v>1220</v>
      </c>
      <c r="C1765">
        <v>89</v>
      </c>
      <c r="D1765" t="s">
        <v>847</v>
      </c>
      <c r="E1765">
        <v>406</v>
      </c>
      <c r="F1765" t="s">
        <v>1219</v>
      </c>
      <c r="G1765" t="s">
        <v>1220</v>
      </c>
      <c r="H1765">
        <v>181</v>
      </c>
      <c r="I1765" t="s">
        <v>279</v>
      </c>
      <c r="J1765" t="s">
        <v>280</v>
      </c>
      <c r="K1765" s="59">
        <v>13516</v>
      </c>
      <c r="L1765" s="59">
        <v>13516</v>
      </c>
      <c r="M1765" s="59">
        <v>0</v>
      </c>
      <c r="N1765" s="59">
        <v>0</v>
      </c>
      <c r="O1765" s="59">
        <v>0</v>
      </c>
      <c r="P1765" s="59">
        <v>0</v>
      </c>
      <c r="Q1765">
        <v>0</v>
      </c>
      <c r="R1765">
        <v>0</v>
      </c>
    </row>
    <row r="1766" spans="1:19">
      <c r="A1766">
        <v>5927</v>
      </c>
      <c r="B1766" t="s">
        <v>2257</v>
      </c>
      <c r="C1766">
        <v>17617</v>
      </c>
      <c r="D1766" t="s">
        <v>955</v>
      </c>
      <c r="E1766">
        <v>448</v>
      </c>
      <c r="F1766" t="s">
        <v>2258</v>
      </c>
      <c r="G1766" t="s">
        <v>2259</v>
      </c>
      <c r="H1766">
        <v>181</v>
      </c>
      <c r="I1766" t="s">
        <v>279</v>
      </c>
      <c r="J1766" t="s">
        <v>280</v>
      </c>
      <c r="K1766" s="59">
        <v>69470</v>
      </c>
      <c r="L1766" s="59">
        <v>69470</v>
      </c>
      <c r="M1766" s="59">
        <v>17220</v>
      </c>
      <c r="N1766" s="59">
        <v>0</v>
      </c>
      <c r="O1766" s="59">
        <v>0</v>
      </c>
      <c r="P1766" s="59">
        <v>2121.75</v>
      </c>
      <c r="Q1766">
        <v>0</v>
      </c>
      <c r="R1766">
        <v>0</v>
      </c>
    </row>
    <row r="1767" spans="1:19">
      <c r="A1767">
        <v>7886</v>
      </c>
      <c r="B1767" t="s">
        <v>2423</v>
      </c>
      <c r="C1767">
        <v>18138</v>
      </c>
      <c r="D1767" t="s">
        <v>783</v>
      </c>
      <c r="E1767">
        <v>412</v>
      </c>
      <c r="F1767" t="s">
        <v>1658</v>
      </c>
      <c r="G1767" t="s">
        <v>1659</v>
      </c>
      <c r="H1767">
        <v>181</v>
      </c>
      <c r="I1767" t="s">
        <v>279</v>
      </c>
      <c r="J1767" t="s">
        <v>280</v>
      </c>
      <c r="K1767" s="59">
        <v>20000</v>
      </c>
      <c r="L1767" s="59">
        <v>20000</v>
      </c>
      <c r="M1767" s="59">
        <v>0</v>
      </c>
      <c r="N1767" s="59">
        <v>0</v>
      </c>
      <c r="O1767" s="59">
        <v>0</v>
      </c>
      <c r="P1767" s="59">
        <v>0</v>
      </c>
      <c r="Q1767">
        <v>0</v>
      </c>
      <c r="R1767">
        <v>0</v>
      </c>
    </row>
    <row r="1768" spans="1:19">
      <c r="A1768">
        <v>9228</v>
      </c>
      <c r="B1768" t="s">
        <v>2562</v>
      </c>
      <c r="C1768">
        <v>89</v>
      </c>
      <c r="D1768" t="s">
        <v>847</v>
      </c>
      <c r="E1768">
        <v>406</v>
      </c>
      <c r="F1768" t="s">
        <v>1219</v>
      </c>
      <c r="G1768" t="s">
        <v>1220</v>
      </c>
      <c r="H1768">
        <v>181</v>
      </c>
      <c r="I1768" t="s">
        <v>279</v>
      </c>
      <c r="J1768" t="s">
        <v>280</v>
      </c>
      <c r="K1768" s="59">
        <v>13284</v>
      </c>
      <c r="L1768" s="59">
        <v>13284</v>
      </c>
      <c r="M1768" s="59">
        <v>0</v>
      </c>
      <c r="N1768" s="59">
        <v>0</v>
      </c>
      <c r="O1768" s="59">
        <v>0</v>
      </c>
      <c r="P1768" s="59">
        <v>0</v>
      </c>
      <c r="Q1768">
        <v>0</v>
      </c>
      <c r="R1768">
        <v>0</v>
      </c>
    </row>
    <row r="1769" spans="1:19">
      <c r="A1769">
        <v>9705</v>
      </c>
      <c r="B1769" t="s">
        <v>2609</v>
      </c>
      <c r="C1769">
        <v>18963</v>
      </c>
      <c r="D1769" t="s">
        <v>2611</v>
      </c>
      <c r="E1769">
        <v>412</v>
      </c>
      <c r="F1769" t="s">
        <v>1658</v>
      </c>
      <c r="G1769" t="s">
        <v>1659</v>
      </c>
      <c r="H1769">
        <v>181</v>
      </c>
      <c r="I1769" t="s">
        <v>279</v>
      </c>
      <c r="J1769" t="s">
        <v>280</v>
      </c>
      <c r="K1769" s="59">
        <v>0</v>
      </c>
      <c r="L1769" s="59">
        <v>2865.12</v>
      </c>
      <c r="M1769" s="59">
        <v>0</v>
      </c>
      <c r="N1769" s="59">
        <v>0</v>
      </c>
      <c r="O1769" s="59">
        <v>0</v>
      </c>
      <c r="P1769" s="59">
        <v>0</v>
      </c>
      <c r="Q1769">
        <v>0</v>
      </c>
      <c r="R1769">
        <v>0</v>
      </c>
      <c r="S1769" t="s">
        <v>2646</v>
      </c>
    </row>
    <row r="1770" spans="1:19">
      <c r="A1770">
        <v>2732</v>
      </c>
      <c r="B1770" t="s">
        <v>1661</v>
      </c>
      <c r="C1770">
        <v>8638</v>
      </c>
      <c r="D1770" t="s">
        <v>550</v>
      </c>
      <c r="E1770">
        <v>207</v>
      </c>
      <c r="F1770" t="s">
        <v>1662</v>
      </c>
      <c r="G1770" t="s">
        <v>1663</v>
      </c>
      <c r="H1770">
        <v>182</v>
      </c>
      <c r="I1770" t="s">
        <v>270</v>
      </c>
      <c r="J1770" t="s">
        <v>271</v>
      </c>
      <c r="K1770" s="59">
        <v>20000</v>
      </c>
      <c r="L1770" s="59">
        <v>20000</v>
      </c>
      <c r="M1770" s="59">
        <v>6500</v>
      </c>
      <c r="N1770" s="59">
        <v>0</v>
      </c>
      <c r="O1770" s="59">
        <v>0</v>
      </c>
      <c r="P1770" s="59">
        <v>0</v>
      </c>
      <c r="Q1770">
        <v>0</v>
      </c>
      <c r="R1770">
        <v>0</v>
      </c>
    </row>
    <row r="1771" spans="1:19">
      <c r="A1771">
        <v>3054</v>
      </c>
      <c r="B1771" t="s">
        <v>1766</v>
      </c>
      <c r="C1771">
        <v>89</v>
      </c>
      <c r="D1771" t="s">
        <v>847</v>
      </c>
      <c r="E1771">
        <v>207</v>
      </c>
      <c r="F1771" t="s">
        <v>1662</v>
      </c>
      <c r="G1771" t="s">
        <v>1663</v>
      </c>
      <c r="H1771">
        <v>182</v>
      </c>
      <c r="I1771" t="s">
        <v>270</v>
      </c>
      <c r="J1771" t="s">
        <v>271</v>
      </c>
      <c r="K1771" s="59">
        <v>15000</v>
      </c>
      <c r="L1771" s="59">
        <v>15000</v>
      </c>
      <c r="M1771" s="59">
        <v>0</v>
      </c>
      <c r="N1771" s="59">
        <v>0</v>
      </c>
      <c r="O1771" s="59">
        <v>0</v>
      </c>
      <c r="P1771" s="59">
        <v>0</v>
      </c>
      <c r="Q1771">
        <v>13000</v>
      </c>
      <c r="R1771">
        <v>0</v>
      </c>
    </row>
    <row r="1772" spans="1:19">
      <c r="A1772">
        <v>3423</v>
      </c>
      <c r="B1772" t="s">
        <v>1663</v>
      </c>
      <c r="C1772">
        <v>14055</v>
      </c>
      <c r="D1772" t="s">
        <v>599</v>
      </c>
      <c r="E1772">
        <v>207</v>
      </c>
      <c r="F1772" t="s">
        <v>1662</v>
      </c>
      <c r="G1772" t="s">
        <v>1663</v>
      </c>
      <c r="H1772">
        <v>182</v>
      </c>
      <c r="I1772" t="s">
        <v>270</v>
      </c>
      <c r="J1772" t="s">
        <v>271</v>
      </c>
      <c r="K1772" s="59">
        <v>0</v>
      </c>
      <c r="L1772" s="59">
        <v>0</v>
      </c>
      <c r="M1772" s="59">
        <v>0</v>
      </c>
      <c r="N1772" s="59">
        <v>0</v>
      </c>
      <c r="O1772" s="59">
        <v>0</v>
      </c>
      <c r="P1772" s="59">
        <v>0</v>
      </c>
      <c r="Q1772">
        <v>0</v>
      </c>
      <c r="R1772">
        <v>0</v>
      </c>
    </row>
    <row r="1773" spans="1:19">
      <c r="A1773">
        <v>3949</v>
      </c>
      <c r="B1773" t="s">
        <v>1975</v>
      </c>
      <c r="C1773">
        <v>168</v>
      </c>
      <c r="D1773" t="s">
        <v>841</v>
      </c>
      <c r="E1773">
        <v>406</v>
      </c>
      <c r="F1773" t="s">
        <v>1219</v>
      </c>
      <c r="G1773" t="s">
        <v>1220</v>
      </c>
      <c r="H1773">
        <v>182</v>
      </c>
      <c r="I1773" t="s">
        <v>270</v>
      </c>
      <c r="J1773" t="s">
        <v>271</v>
      </c>
      <c r="K1773" s="59">
        <v>1000</v>
      </c>
      <c r="L1773" s="59">
        <v>1000</v>
      </c>
      <c r="M1773" s="59">
        <v>0</v>
      </c>
      <c r="N1773" s="59">
        <v>0</v>
      </c>
      <c r="O1773" s="59">
        <v>0</v>
      </c>
      <c r="P1773" s="59">
        <v>850</v>
      </c>
      <c r="Q1773">
        <v>0</v>
      </c>
      <c r="R1773">
        <v>0</v>
      </c>
    </row>
    <row r="1774" spans="1:19">
      <c r="A1774">
        <v>3985</v>
      </c>
      <c r="B1774" t="s">
        <v>1992</v>
      </c>
      <c r="C1774">
        <v>15224</v>
      </c>
      <c r="D1774" t="s">
        <v>852</v>
      </c>
      <c r="E1774">
        <v>207</v>
      </c>
      <c r="F1774" t="s">
        <v>1662</v>
      </c>
      <c r="G1774" t="s">
        <v>1663</v>
      </c>
      <c r="H1774">
        <v>182</v>
      </c>
      <c r="I1774" t="s">
        <v>270</v>
      </c>
      <c r="J1774" t="s">
        <v>271</v>
      </c>
      <c r="K1774" s="59">
        <v>0</v>
      </c>
      <c r="L1774" s="59">
        <v>0</v>
      </c>
      <c r="M1774" s="59">
        <v>0</v>
      </c>
      <c r="N1774" s="59">
        <v>0</v>
      </c>
      <c r="O1774" s="59">
        <v>0</v>
      </c>
      <c r="P1774" s="59">
        <v>0</v>
      </c>
      <c r="Q1774">
        <v>0</v>
      </c>
      <c r="R1774">
        <v>0</v>
      </c>
    </row>
    <row r="1775" spans="1:19">
      <c r="A1775">
        <v>5803</v>
      </c>
      <c r="B1775" t="s">
        <v>2222</v>
      </c>
      <c r="C1775">
        <v>7473</v>
      </c>
      <c r="D1775" t="s">
        <v>709</v>
      </c>
      <c r="E1775">
        <v>207</v>
      </c>
      <c r="F1775" t="s">
        <v>1662</v>
      </c>
      <c r="G1775" t="s">
        <v>1663</v>
      </c>
      <c r="H1775">
        <v>182</v>
      </c>
      <c r="I1775" t="s">
        <v>270</v>
      </c>
      <c r="J1775" t="s">
        <v>271</v>
      </c>
      <c r="K1775" s="59">
        <v>0</v>
      </c>
      <c r="L1775" s="59">
        <v>0</v>
      </c>
      <c r="M1775" s="59">
        <v>0</v>
      </c>
      <c r="N1775" s="59">
        <v>0</v>
      </c>
      <c r="O1775" s="59">
        <v>0</v>
      </c>
      <c r="P1775" s="59">
        <v>0</v>
      </c>
      <c r="Q1775">
        <v>0</v>
      </c>
      <c r="R1775">
        <v>0</v>
      </c>
    </row>
    <row r="1776" spans="1:19">
      <c r="A1776">
        <v>5894</v>
      </c>
      <c r="B1776" t="s">
        <v>2251</v>
      </c>
      <c r="C1776">
        <v>17617</v>
      </c>
      <c r="D1776" t="s">
        <v>955</v>
      </c>
      <c r="E1776">
        <v>207</v>
      </c>
      <c r="F1776" t="s">
        <v>1662</v>
      </c>
      <c r="G1776" t="s">
        <v>1663</v>
      </c>
      <c r="H1776">
        <v>182</v>
      </c>
      <c r="I1776" t="s">
        <v>270</v>
      </c>
      <c r="J1776" t="s">
        <v>271</v>
      </c>
      <c r="K1776" s="59">
        <v>11808</v>
      </c>
      <c r="L1776" s="59">
        <v>11808</v>
      </c>
      <c r="M1776" s="59">
        <v>16000</v>
      </c>
      <c r="N1776" s="59">
        <v>0</v>
      </c>
      <c r="O1776" s="59">
        <v>0</v>
      </c>
      <c r="P1776" s="59">
        <v>0</v>
      </c>
      <c r="Q1776">
        <v>0</v>
      </c>
      <c r="R1776">
        <v>6888</v>
      </c>
    </row>
    <row r="1777" spans="1:19">
      <c r="A1777">
        <v>6714</v>
      </c>
      <c r="B1777" t="s">
        <v>2310</v>
      </c>
      <c r="C1777">
        <v>14881</v>
      </c>
      <c r="D1777" t="s">
        <v>879</v>
      </c>
      <c r="E1777">
        <v>317</v>
      </c>
      <c r="F1777" t="s">
        <v>1081</v>
      </c>
      <c r="G1777" t="s">
        <v>1082</v>
      </c>
      <c r="H1777">
        <v>182</v>
      </c>
      <c r="I1777" t="s">
        <v>270</v>
      </c>
      <c r="J1777" t="s">
        <v>271</v>
      </c>
      <c r="K1777" s="59">
        <v>0</v>
      </c>
      <c r="L1777" s="59">
        <v>0</v>
      </c>
      <c r="M1777" s="59">
        <v>0</v>
      </c>
      <c r="N1777" s="59">
        <v>0</v>
      </c>
      <c r="O1777" s="59">
        <v>0</v>
      </c>
      <c r="P1777" s="59">
        <v>0</v>
      </c>
      <c r="Q1777">
        <v>0</v>
      </c>
      <c r="R1777">
        <v>0</v>
      </c>
    </row>
    <row r="1778" spans="1:19">
      <c r="A1778">
        <v>6738</v>
      </c>
      <c r="B1778" t="s">
        <v>1663</v>
      </c>
      <c r="C1778">
        <v>14881</v>
      </c>
      <c r="D1778" t="s">
        <v>879</v>
      </c>
      <c r="E1778">
        <v>207</v>
      </c>
      <c r="F1778" t="s">
        <v>1662</v>
      </c>
      <c r="G1778" t="s">
        <v>1663</v>
      </c>
      <c r="H1778">
        <v>182</v>
      </c>
      <c r="I1778" t="s">
        <v>270</v>
      </c>
      <c r="J1778" t="s">
        <v>271</v>
      </c>
      <c r="K1778" s="59">
        <v>0</v>
      </c>
      <c r="L1778" s="59">
        <v>0</v>
      </c>
      <c r="M1778" s="59">
        <v>0</v>
      </c>
      <c r="N1778" s="59">
        <v>0</v>
      </c>
      <c r="O1778" s="59">
        <v>0</v>
      </c>
      <c r="P1778" s="59">
        <v>0</v>
      </c>
      <c r="Q1778">
        <v>0</v>
      </c>
      <c r="R1778">
        <v>0</v>
      </c>
    </row>
    <row r="1779" spans="1:19">
      <c r="A1779">
        <v>7888</v>
      </c>
      <c r="B1779" t="s">
        <v>2425</v>
      </c>
      <c r="C1779">
        <v>18138</v>
      </c>
      <c r="D1779" t="s">
        <v>783</v>
      </c>
      <c r="E1779">
        <v>207</v>
      </c>
      <c r="F1779" t="s">
        <v>1662</v>
      </c>
      <c r="G1779" t="s">
        <v>1663</v>
      </c>
      <c r="H1779">
        <v>182</v>
      </c>
      <c r="I1779" t="s">
        <v>270</v>
      </c>
      <c r="J1779" t="s">
        <v>271</v>
      </c>
      <c r="K1779" s="59">
        <v>10000</v>
      </c>
      <c r="L1779" s="59">
        <v>10000</v>
      </c>
      <c r="M1779" s="59">
        <v>0</v>
      </c>
      <c r="N1779" s="59">
        <v>0</v>
      </c>
      <c r="O1779" s="59">
        <v>0</v>
      </c>
      <c r="P1779" s="59">
        <v>0</v>
      </c>
      <c r="Q1779">
        <v>0</v>
      </c>
      <c r="R1779">
        <v>0</v>
      </c>
    </row>
    <row r="1780" spans="1:19">
      <c r="A1780">
        <v>9244</v>
      </c>
      <c r="B1780" t="s">
        <v>1992</v>
      </c>
      <c r="C1780">
        <v>10887</v>
      </c>
      <c r="D1780" t="s">
        <v>826</v>
      </c>
      <c r="E1780">
        <v>207</v>
      </c>
      <c r="F1780" t="s">
        <v>1662</v>
      </c>
      <c r="G1780" t="s">
        <v>1663</v>
      </c>
      <c r="H1780">
        <v>182</v>
      </c>
      <c r="I1780" t="s">
        <v>270</v>
      </c>
      <c r="J1780" t="s">
        <v>271</v>
      </c>
      <c r="K1780" s="59">
        <v>10000</v>
      </c>
      <c r="L1780" s="59">
        <v>10000</v>
      </c>
      <c r="M1780" s="59">
        <v>0</v>
      </c>
      <c r="N1780" s="59">
        <v>0</v>
      </c>
      <c r="O1780" s="59">
        <v>0</v>
      </c>
      <c r="P1780" s="59">
        <v>0</v>
      </c>
      <c r="Q1780">
        <v>0</v>
      </c>
      <c r="R1780">
        <v>0</v>
      </c>
    </row>
    <row r="1781" spans="1:19">
      <c r="A1781">
        <v>2167</v>
      </c>
      <c r="B1781" t="s">
        <v>1218</v>
      </c>
      <c r="C1781">
        <v>161</v>
      </c>
      <c r="D1781" t="s">
        <v>967</v>
      </c>
      <c r="E1781">
        <v>406</v>
      </c>
      <c r="F1781" t="s">
        <v>1219</v>
      </c>
      <c r="G1781" t="s">
        <v>1220</v>
      </c>
      <c r="H1781">
        <v>184</v>
      </c>
      <c r="I1781" t="s">
        <v>329</v>
      </c>
      <c r="J1781" t="s">
        <v>330</v>
      </c>
      <c r="K1781" s="59">
        <v>10000</v>
      </c>
      <c r="L1781" s="59">
        <v>10000</v>
      </c>
      <c r="M1781" s="59">
        <v>0</v>
      </c>
      <c r="N1781" s="59">
        <v>0</v>
      </c>
      <c r="O1781" s="59">
        <v>0</v>
      </c>
      <c r="P1781" s="59">
        <v>0</v>
      </c>
      <c r="Q1781">
        <v>0</v>
      </c>
      <c r="R1781">
        <v>0</v>
      </c>
    </row>
    <row r="1782" spans="1:19">
      <c r="A1782">
        <v>2729</v>
      </c>
      <c r="B1782" t="s">
        <v>1657</v>
      </c>
      <c r="C1782">
        <v>7296</v>
      </c>
      <c r="D1782" t="s">
        <v>602</v>
      </c>
      <c r="E1782">
        <v>412</v>
      </c>
      <c r="F1782" t="s">
        <v>1658</v>
      </c>
      <c r="G1782" t="s">
        <v>1659</v>
      </c>
      <c r="H1782">
        <v>185</v>
      </c>
      <c r="I1782" t="s">
        <v>360</v>
      </c>
      <c r="J1782" t="s">
        <v>361</v>
      </c>
      <c r="K1782" s="59">
        <v>0</v>
      </c>
      <c r="L1782" s="59">
        <v>20000</v>
      </c>
      <c r="M1782" s="59">
        <v>0</v>
      </c>
      <c r="N1782" s="59">
        <v>0</v>
      </c>
      <c r="O1782" s="59">
        <v>0</v>
      </c>
      <c r="P1782" s="59">
        <v>0</v>
      </c>
      <c r="Q1782">
        <v>0</v>
      </c>
      <c r="R1782">
        <v>0</v>
      </c>
    </row>
    <row r="1783" spans="1:19">
      <c r="A1783">
        <v>5406</v>
      </c>
      <c r="B1783" t="s">
        <v>1695</v>
      </c>
      <c r="C1783">
        <v>89</v>
      </c>
      <c r="D1783" t="s">
        <v>847</v>
      </c>
      <c r="E1783">
        <v>103</v>
      </c>
      <c r="F1783" t="s">
        <v>1694</v>
      </c>
      <c r="G1783" t="s">
        <v>1695</v>
      </c>
      <c r="H1783">
        <v>185</v>
      </c>
      <c r="I1783" t="s">
        <v>360</v>
      </c>
      <c r="J1783" t="s">
        <v>361</v>
      </c>
      <c r="K1783" s="59">
        <v>2200</v>
      </c>
      <c r="L1783" s="59">
        <v>2200</v>
      </c>
      <c r="M1783" s="59">
        <v>0</v>
      </c>
      <c r="N1783" s="59">
        <v>0</v>
      </c>
      <c r="O1783" s="59">
        <v>2000</v>
      </c>
      <c r="P1783" s="59">
        <v>0</v>
      </c>
      <c r="Q1783">
        <v>0</v>
      </c>
      <c r="R1783">
        <v>0</v>
      </c>
      <c r="S1783" t="s">
        <v>2198</v>
      </c>
    </row>
    <row r="1784" spans="1:19">
      <c r="A1784">
        <v>2034</v>
      </c>
      <c r="B1784" t="s">
        <v>1036</v>
      </c>
      <c r="C1784">
        <v>2578</v>
      </c>
      <c r="D1784" t="s">
        <v>600</v>
      </c>
      <c r="E1784">
        <v>332</v>
      </c>
      <c r="F1784" t="s">
        <v>1037</v>
      </c>
      <c r="G1784" t="s">
        <v>1038</v>
      </c>
      <c r="H1784">
        <v>186</v>
      </c>
      <c r="I1784" t="s">
        <v>257</v>
      </c>
      <c r="J1784" t="s">
        <v>258</v>
      </c>
      <c r="K1784" s="59">
        <v>5000</v>
      </c>
      <c r="L1784" s="59">
        <v>5000</v>
      </c>
      <c r="M1784" s="59">
        <v>0</v>
      </c>
      <c r="N1784" s="59">
        <v>0</v>
      </c>
      <c r="O1784" s="59">
        <v>0</v>
      </c>
      <c r="P1784" s="59">
        <v>0</v>
      </c>
      <c r="Q1784">
        <v>0</v>
      </c>
      <c r="R1784">
        <v>0</v>
      </c>
    </row>
    <row r="1785" spans="1:19">
      <c r="A1785">
        <v>2051</v>
      </c>
      <c r="B1785" t="s">
        <v>1072</v>
      </c>
      <c r="C1785">
        <v>2578</v>
      </c>
      <c r="D1785" t="s">
        <v>600</v>
      </c>
      <c r="E1785">
        <v>333</v>
      </c>
      <c r="F1785" t="s">
        <v>1073</v>
      </c>
      <c r="G1785" t="s">
        <v>1072</v>
      </c>
      <c r="H1785">
        <v>186</v>
      </c>
      <c r="I1785" t="s">
        <v>257</v>
      </c>
      <c r="J1785" t="s">
        <v>258</v>
      </c>
      <c r="K1785" s="59">
        <v>10000</v>
      </c>
      <c r="L1785" s="59">
        <v>10000</v>
      </c>
      <c r="M1785" s="59">
        <v>0</v>
      </c>
      <c r="N1785" s="59">
        <v>0</v>
      </c>
      <c r="O1785" s="59">
        <v>0</v>
      </c>
      <c r="P1785" s="59">
        <v>0</v>
      </c>
      <c r="Q1785">
        <v>0</v>
      </c>
      <c r="R1785">
        <v>0</v>
      </c>
    </row>
    <row r="1786" spans="1:19">
      <c r="A1786">
        <v>2909</v>
      </c>
      <c r="B1786" t="s">
        <v>1725</v>
      </c>
      <c r="C1786">
        <v>189</v>
      </c>
      <c r="D1786" t="s">
        <v>896</v>
      </c>
      <c r="E1786">
        <v>332</v>
      </c>
      <c r="F1786" t="s">
        <v>1037</v>
      </c>
      <c r="G1786" t="s">
        <v>1038</v>
      </c>
      <c r="H1786">
        <v>186</v>
      </c>
      <c r="I1786" t="s">
        <v>257</v>
      </c>
      <c r="J1786" t="s">
        <v>258</v>
      </c>
      <c r="K1786" s="59">
        <v>500</v>
      </c>
      <c r="L1786" s="59">
        <v>500</v>
      </c>
      <c r="M1786" s="59">
        <v>0</v>
      </c>
      <c r="N1786" s="59">
        <v>0</v>
      </c>
      <c r="O1786" s="59">
        <v>0</v>
      </c>
      <c r="P1786" s="59">
        <v>0</v>
      </c>
      <c r="Q1786">
        <v>0</v>
      </c>
      <c r="R1786">
        <v>0</v>
      </c>
    </row>
    <row r="1787" spans="1:19">
      <c r="A1787">
        <v>3948</v>
      </c>
      <c r="B1787" t="s">
        <v>1974</v>
      </c>
      <c r="C1787">
        <v>168</v>
      </c>
      <c r="D1787" t="s">
        <v>841</v>
      </c>
      <c r="E1787">
        <v>234</v>
      </c>
      <c r="F1787" t="s">
        <v>1291</v>
      </c>
      <c r="G1787" t="s">
        <v>1292</v>
      </c>
      <c r="H1787">
        <v>186</v>
      </c>
      <c r="I1787" t="s">
        <v>257</v>
      </c>
      <c r="J1787" t="s">
        <v>258</v>
      </c>
      <c r="K1787" s="59">
        <v>500</v>
      </c>
      <c r="L1787" s="59">
        <v>500</v>
      </c>
      <c r="M1787" s="59">
        <v>0</v>
      </c>
      <c r="N1787" s="59">
        <v>0</v>
      </c>
      <c r="O1787" s="59">
        <v>0</v>
      </c>
      <c r="P1787" s="59">
        <v>0</v>
      </c>
      <c r="Q1787">
        <v>0</v>
      </c>
      <c r="R1787">
        <v>0</v>
      </c>
    </row>
    <row r="1788" spans="1:19">
      <c r="A1788">
        <v>3977</v>
      </c>
      <c r="B1788" t="s">
        <v>1072</v>
      </c>
      <c r="C1788">
        <v>15224</v>
      </c>
      <c r="D1788" t="s">
        <v>852</v>
      </c>
      <c r="E1788">
        <v>333</v>
      </c>
      <c r="F1788" t="s">
        <v>1073</v>
      </c>
      <c r="G1788" t="s">
        <v>1072</v>
      </c>
      <c r="H1788">
        <v>186</v>
      </c>
      <c r="I1788" t="s">
        <v>257</v>
      </c>
      <c r="J1788" t="s">
        <v>258</v>
      </c>
      <c r="K1788" s="59">
        <v>11300</v>
      </c>
      <c r="L1788" s="59">
        <v>11300</v>
      </c>
      <c r="M1788" s="59">
        <v>0</v>
      </c>
      <c r="N1788" s="59">
        <v>0</v>
      </c>
      <c r="O1788" s="59">
        <v>6300</v>
      </c>
      <c r="P1788" s="59">
        <v>0</v>
      </c>
      <c r="Q1788">
        <v>0</v>
      </c>
      <c r="R1788">
        <v>0</v>
      </c>
    </row>
    <row r="1789" spans="1:19">
      <c r="A1789">
        <v>3978</v>
      </c>
      <c r="B1789" t="s">
        <v>1989</v>
      </c>
      <c r="C1789">
        <v>15224</v>
      </c>
      <c r="D1789" t="s">
        <v>852</v>
      </c>
      <c r="E1789">
        <v>332</v>
      </c>
      <c r="F1789" t="s">
        <v>1037</v>
      </c>
      <c r="G1789" t="s">
        <v>1038</v>
      </c>
      <c r="H1789">
        <v>186</v>
      </c>
      <c r="I1789" t="s">
        <v>257</v>
      </c>
      <c r="J1789" t="s">
        <v>258</v>
      </c>
      <c r="K1789" s="59">
        <v>3000</v>
      </c>
      <c r="L1789" s="59">
        <v>3000</v>
      </c>
      <c r="M1789" s="59">
        <v>0</v>
      </c>
      <c r="N1789" s="59">
        <v>0</v>
      </c>
      <c r="O1789" s="59">
        <v>1200</v>
      </c>
      <c r="P1789" s="59">
        <v>0</v>
      </c>
      <c r="Q1789">
        <v>0</v>
      </c>
      <c r="R1789">
        <v>0</v>
      </c>
    </row>
    <row r="1790" spans="1:19">
      <c r="A1790">
        <v>4527</v>
      </c>
      <c r="B1790" t="s">
        <v>2105</v>
      </c>
      <c r="C1790">
        <v>164</v>
      </c>
      <c r="D1790" t="s">
        <v>846</v>
      </c>
      <c r="E1790">
        <v>333</v>
      </c>
      <c r="F1790" t="s">
        <v>1073</v>
      </c>
      <c r="G1790" t="s">
        <v>1072</v>
      </c>
      <c r="H1790">
        <v>186</v>
      </c>
      <c r="I1790" t="s">
        <v>257</v>
      </c>
      <c r="J1790" t="s">
        <v>258</v>
      </c>
      <c r="K1790" s="59">
        <v>10000</v>
      </c>
      <c r="L1790" s="59">
        <v>10000</v>
      </c>
      <c r="M1790" s="59">
        <v>0</v>
      </c>
      <c r="N1790" s="59">
        <v>0</v>
      </c>
      <c r="O1790" s="59">
        <v>0</v>
      </c>
      <c r="P1790" s="59">
        <v>0</v>
      </c>
      <c r="Q1790">
        <v>0</v>
      </c>
      <c r="R1790">
        <v>0</v>
      </c>
    </row>
    <row r="1791" spans="1:19">
      <c r="A1791">
        <v>4671</v>
      </c>
      <c r="B1791" t="s">
        <v>2127</v>
      </c>
      <c r="C1791">
        <v>336</v>
      </c>
      <c r="D1791" t="s">
        <v>235</v>
      </c>
      <c r="E1791">
        <v>333</v>
      </c>
      <c r="F1791" t="s">
        <v>1073</v>
      </c>
      <c r="G1791" t="s">
        <v>1072</v>
      </c>
      <c r="H1791">
        <v>186</v>
      </c>
      <c r="I1791" t="s">
        <v>257</v>
      </c>
      <c r="J1791" t="s">
        <v>258</v>
      </c>
      <c r="K1791" s="59">
        <v>0</v>
      </c>
      <c r="L1791" s="59">
        <v>0</v>
      </c>
      <c r="M1791" s="59">
        <v>0</v>
      </c>
      <c r="N1791" s="59">
        <v>0</v>
      </c>
      <c r="O1791" s="59">
        <v>0</v>
      </c>
      <c r="P1791" s="59">
        <v>0</v>
      </c>
      <c r="Q1791">
        <v>0</v>
      </c>
      <c r="R1791">
        <v>0</v>
      </c>
    </row>
    <row r="1792" spans="1:19">
      <c r="A1792">
        <v>8574</v>
      </c>
      <c r="B1792" t="s">
        <v>2478</v>
      </c>
      <c r="C1792">
        <v>206</v>
      </c>
      <c r="D1792" t="s">
        <v>904</v>
      </c>
      <c r="E1792">
        <v>332</v>
      </c>
      <c r="F1792" t="s">
        <v>1037</v>
      </c>
      <c r="G1792" t="s">
        <v>1038</v>
      </c>
      <c r="H1792">
        <v>186</v>
      </c>
      <c r="I1792" t="s">
        <v>257</v>
      </c>
      <c r="J1792" t="s">
        <v>258</v>
      </c>
      <c r="K1792" s="59">
        <v>5000</v>
      </c>
      <c r="L1792" s="59">
        <v>5000</v>
      </c>
      <c r="M1792" s="59">
        <v>0</v>
      </c>
      <c r="N1792" s="59">
        <v>0</v>
      </c>
      <c r="O1792" s="59">
        <v>0</v>
      </c>
      <c r="P1792" s="59">
        <v>0</v>
      </c>
      <c r="Q1792">
        <v>0</v>
      </c>
      <c r="R1792">
        <v>0</v>
      </c>
    </row>
    <row r="1793" spans="1:19">
      <c r="A1793">
        <v>4675</v>
      </c>
      <c r="B1793" t="s">
        <v>2129</v>
      </c>
      <c r="C1793">
        <v>336</v>
      </c>
      <c r="D1793" t="s">
        <v>235</v>
      </c>
      <c r="E1793">
        <v>231</v>
      </c>
      <c r="F1793" t="s">
        <v>1518</v>
      </c>
      <c r="G1793" t="s">
        <v>1519</v>
      </c>
      <c r="H1793">
        <v>187</v>
      </c>
      <c r="I1793" t="s">
        <v>391</v>
      </c>
      <c r="J1793" t="s">
        <v>392</v>
      </c>
      <c r="K1793" s="59">
        <v>0</v>
      </c>
      <c r="L1793" s="59">
        <v>0</v>
      </c>
      <c r="M1793" s="59">
        <v>0</v>
      </c>
      <c r="N1793" s="59">
        <v>0</v>
      </c>
      <c r="O1793" s="59">
        <v>0</v>
      </c>
      <c r="P1793" s="59">
        <v>0</v>
      </c>
      <c r="Q1793">
        <v>0</v>
      </c>
      <c r="R1793">
        <v>0</v>
      </c>
    </row>
    <row r="1794" spans="1:19">
      <c r="A1794">
        <v>9239</v>
      </c>
      <c r="B1794" t="s">
        <v>392</v>
      </c>
      <c r="C1794">
        <v>10887</v>
      </c>
      <c r="D1794" t="s">
        <v>826</v>
      </c>
      <c r="E1794">
        <v>461</v>
      </c>
      <c r="F1794" t="s">
        <v>2564</v>
      </c>
      <c r="G1794" t="s">
        <v>2565</v>
      </c>
      <c r="H1794">
        <v>187</v>
      </c>
      <c r="I1794" t="s">
        <v>391</v>
      </c>
      <c r="J1794" t="s">
        <v>392</v>
      </c>
      <c r="K1794" s="59">
        <v>20000</v>
      </c>
      <c r="L1794" s="59">
        <v>20000</v>
      </c>
      <c r="M1794" s="59">
        <v>0</v>
      </c>
      <c r="N1794" s="59">
        <v>0</v>
      </c>
      <c r="O1794" s="59">
        <v>0</v>
      </c>
      <c r="P1794" s="59">
        <v>0</v>
      </c>
      <c r="Q1794">
        <v>0</v>
      </c>
      <c r="R1794">
        <v>0</v>
      </c>
    </row>
    <row r="1795" spans="1:19">
      <c r="A1795">
        <v>2740</v>
      </c>
      <c r="B1795" t="s">
        <v>1667</v>
      </c>
      <c r="C1795">
        <v>8638</v>
      </c>
      <c r="D1795" t="s">
        <v>550</v>
      </c>
      <c r="E1795">
        <v>332</v>
      </c>
      <c r="F1795" t="s">
        <v>1037</v>
      </c>
      <c r="G1795" t="s">
        <v>1038</v>
      </c>
      <c r="H1795">
        <v>188</v>
      </c>
      <c r="I1795" t="s">
        <v>277</v>
      </c>
      <c r="J1795" t="s">
        <v>278</v>
      </c>
      <c r="K1795" s="59">
        <v>5000</v>
      </c>
      <c r="L1795" s="59">
        <v>5000</v>
      </c>
      <c r="M1795" s="59">
        <v>0</v>
      </c>
      <c r="N1795" s="59">
        <v>0</v>
      </c>
      <c r="O1795" s="59">
        <v>0</v>
      </c>
      <c r="P1795" s="59">
        <v>0</v>
      </c>
      <c r="Q1795">
        <v>0</v>
      </c>
      <c r="R1795">
        <v>0</v>
      </c>
    </row>
    <row r="1796" spans="1:19">
      <c r="A1796">
        <v>3448</v>
      </c>
      <c r="B1796" t="s">
        <v>1015</v>
      </c>
      <c r="C1796">
        <v>15984</v>
      </c>
      <c r="D1796" t="s">
        <v>859</v>
      </c>
      <c r="E1796">
        <v>104</v>
      </c>
      <c r="F1796" t="s">
        <v>1016</v>
      </c>
      <c r="G1796" t="s">
        <v>1017</v>
      </c>
      <c r="H1796">
        <v>188</v>
      </c>
      <c r="I1796" t="s">
        <v>277</v>
      </c>
      <c r="J1796" t="s">
        <v>278</v>
      </c>
      <c r="K1796" s="59">
        <v>4000</v>
      </c>
      <c r="L1796" s="59">
        <v>4000</v>
      </c>
      <c r="M1796" s="59">
        <v>0</v>
      </c>
      <c r="N1796" s="59">
        <v>0</v>
      </c>
      <c r="O1796" s="59">
        <v>0</v>
      </c>
      <c r="P1796" s="59">
        <v>0</v>
      </c>
      <c r="Q1796">
        <v>0</v>
      </c>
      <c r="R1796">
        <v>0</v>
      </c>
      <c r="S1796" t="s">
        <v>1814</v>
      </c>
    </row>
    <row r="1797" spans="1:19">
      <c r="A1797">
        <v>3991</v>
      </c>
      <c r="B1797" t="s">
        <v>1995</v>
      </c>
      <c r="C1797">
        <v>15224</v>
      </c>
      <c r="D1797" t="s">
        <v>852</v>
      </c>
      <c r="E1797">
        <v>331</v>
      </c>
      <c r="F1797" t="s">
        <v>1304</v>
      </c>
      <c r="G1797" t="s">
        <v>1305</v>
      </c>
      <c r="H1797">
        <v>188</v>
      </c>
      <c r="I1797" t="s">
        <v>277</v>
      </c>
      <c r="J1797" t="s">
        <v>278</v>
      </c>
      <c r="K1797" s="59">
        <v>2000</v>
      </c>
      <c r="L1797" s="59">
        <v>2000</v>
      </c>
      <c r="M1797" s="59">
        <v>0</v>
      </c>
      <c r="N1797" s="59">
        <v>0</v>
      </c>
      <c r="O1797" s="59">
        <v>0</v>
      </c>
      <c r="P1797" s="59">
        <v>0</v>
      </c>
      <c r="Q1797">
        <v>0</v>
      </c>
      <c r="R1797">
        <v>0</v>
      </c>
    </row>
    <row r="1798" spans="1:19">
      <c r="A1798">
        <v>4011</v>
      </c>
      <c r="B1798" t="s">
        <v>1015</v>
      </c>
      <c r="C1798">
        <v>15986</v>
      </c>
      <c r="D1798" t="s">
        <v>966</v>
      </c>
      <c r="E1798">
        <v>104</v>
      </c>
      <c r="F1798" t="s">
        <v>1016</v>
      </c>
      <c r="G1798" t="s">
        <v>1017</v>
      </c>
      <c r="H1798">
        <v>188</v>
      </c>
      <c r="I1798" t="s">
        <v>277</v>
      </c>
      <c r="J1798" t="s">
        <v>278</v>
      </c>
      <c r="K1798" s="59">
        <v>0</v>
      </c>
      <c r="L1798" s="59">
        <v>0</v>
      </c>
      <c r="M1798" s="59">
        <v>0</v>
      </c>
      <c r="N1798" s="59">
        <v>0</v>
      </c>
      <c r="O1798" s="59">
        <v>0</v>
      </c>
      <c r="P1798" s="59">
        <v>0</v>
      </c>
      <c r="Q1798">
        <v>0</v>
      </c>
      <c r="R1798">
        <v>0</v>
      </c>
      <c r="S1798" t="s">
        <v>1998</v>
      </c>
    </row>
    <row r="1799" spans="1:19">
      <c r="A1799">
        <v>6699</v>
      </c>
      <c r="B1799" t="s">
        <v>2122</v>
      </c>
      <c r="C1799">
        <v>288</v>
      </c>
      <c r="D1799" t="s">
        <v>883</v>
      </c>
      <c r="E1799">
        <v>425</v>
      </c>
      <c r="F1799" t="s">
        <v>2121</v>
      </c>
      <c r="G1799" t="s">
        <v>2122</v>
      </c>
      <c r="H1799">
        <v>188</v>
      </c>
      <c r="I1799" t="s">
        <v>277</v>
      </c>
      <c r="J1799" t="s">
        <v>278</v>
      </c>
      <c r="K1799" s="59">
        <v>0</v>
      </c>
      <c r="L1799" s="59">
        <v>0</v>
      </c>
      <c r="M1799" s="59">
        <v>0</v>
      </c>
      <c r="N1799" s="59">
        <v>0</v>
      </c>
      <c r="O1799" s="59">
        <v>0</v>
      </c>
      <c r="P1799" s="59">
        <v>0</v>
      </c>
      <c r="Q1799">
        <v>0</v>
      </c>
      <c r="R1799">
        <v>0</v>
      </c>
    </row>
    <row r="1800" spans="1:19">
      <c r="A1800">
        <v>7890</v>
      </c>
      <c r="B1800" t="s">
        <v>1305</v>
      </c>
      <c r="C1800">
        <v>18138</v>
      </c>
      <c r="D1800" t="s">
        <v>783</v>
      </c>
      <c r="E1800">
        <v>331</v>
      </c>
      <c r="F1800" t="s">
        <v>1304</v>
      </c>
      <c r="G1800" t="s">
        <v>1305</v>
      </c>
      <c r="H1800">
        <v>188</v>
      </c>
      <c r="I1800" t="s">
        <v>277</v>
      </c>
      <c r="J1800" t="s">
        <v>278</v>
      </c>
      <c r="K1800" s="59">
        <v>5000</v>
      </c>
      <c r="L1800" s="59">
        <v>5000</v>
      </c>
      <c r="M1800" s="59">
        <v>0</v>
      </c>
      <c r="N1800" s="59">
        <v>0</v>
      </c>
      <c r="O1800" s="59">
        <v>0</v>
      </c>
      <c r="P1800" s="59">
        <v>0</v>
      </c>
      <c r="Q1800">
        <v>0</v>
      </c>
      <c r="R1800">
        <v>0</v>
      </c>
    </row>
    <row r="1801" spans="1:19">
      <c r="A1801">
        <v>2001</v>
      </c>
      <c r="B1801" t="s">
        <v>1015</v>
      </c>
      <c r="C1801">
        <v>39</v>
      </c>
      <c r="D1801" t="s">
        <v>899</v>
      </c>
      <c r="E1801">
        <v>104</v>
      </c>
      <c r="F1801" t="s">
        <v>1016</v>
      </c>
      <c r="G1801" t="s">
        <v>1017</v>
      </c>
      <c r="H1801">
        <v>189</v>
      </c>
      <c r="I1801" t="s">
        <v>244</v>
      </c>
      <c r="J1801" t="s">
        <v>245</v>
      </c>
      <c r="K1801" s="59">
        <v>1500</v>
      </c>
      <c r="L1801" s="59">
        <v>1500</v>
      </c>
      <c r="M1801" s="59">
        <v>0</v>
      </c>
      <c r="N1801" s="59">
        <v>0</v>
      </c>
      <c r="O1801" s="59">
        <v>0</v>
      </c>
      <c r="P1801" s="59">
        <v>0</v>
      </c>
      <c r="Q1801">
        <v>0</v>
      </c>
      <c r="R1801">
        <v>0</v>
      </c>
    </row>
    <row r="1802" spans="1:19">
      <c r="A1802">
        <v>2006</v>
      </c>
      <c r="B1802" t="s">
        <v>1015</v>
      </c>
      <c r="C1802">
        <v>89</v>
      </c>
      <c r="D1802" t="s">
        <v>847</v>
      </c>
      <c r="E1802">
        <v>104</v>
      </c>
      <c r="F1802" t="s">
        <v>1016</v>
      </c>
      <c r="G1802" t="s">
        <v>1017</v>
      </c>
      <c r="H1802">
        <v>189</v>
      </c>
      <c r="I1802" t="s">
        <v>244</v>
      </c>
      <c r="J1802" t="s">
        <v>245</v>
      </c>
      <c r="K1802" s="59">
        <v>2000</v>
      </c>
      <c r="L1802" s="59">
        <v>2000</v>
      </c>
      <c r="M1802" s="59">
        <v>0</v>
      </c>
      <c r="N1802" s="59">
        <v>0</v>
      </c>
      <c r="O1802" s="59">
        <v>0</v>
      </c>
      <c r="P1802" s="59">
        <v>0</v>
      </c>
      <c r="Q1802">
        <v>0</v>
      </c>
      <c r="R1802">
        <v>0</v>
      </c>
    </row>
    <row r="1803" spans="1:19">
      <c r="A1803">
        <v>2067</v>
      </c>
      <c r="B1803" t="s">
        <v>1097</v>
      </c>
      <c r="C1803">
        <v>11131</v>
      </c>
      <c r="D1803" t="s">
        <v>234</v>
      </c>
      <c r="E1803">
        <v>104</v>
      </c>
      <c r="F1803" t="s">
        <v>1016</v>
      </c>
      <c r="G1803" t="s">
        <v>1017</v>
      </c>
      <c r="H1803">
        <v>189</v>
      </c>
      <c r="I1803" t="s">
        <v>244</v>
      </c>
      <c r="J1803" t="s">
        <v>245</v>
      </c>
      <c r="K1803" s="59">
        <v>804.45</v>
      </c>
      <c r="L1803" s="59">
        <v>804.45</v>
      </c>
      <c r="M1803" s="59">
        <v>0</v>
      </c>
      <c r="N1803" s="59">
        <v>0</v>
      </c>
      <c r="O1803" s="59">
        <v>0</v>
      </c>
      <c r="P1803" s="59">
        <v>0</v>
      </c>
      <c r="Q1803">
        <v>0</v>
      </c>
      <c r="R1803">
        <v>0</v>
      </c>
      <c r="S1803" t="s">
        <v>1098</v>
      </c>
    </row>
    <row r="1804" spans="1:19">
      <c r="A1804">
        <v>2076</v>
      </c>
      <c r="B1804" t="s">
        <v>1105</v>
      </c>
      <c r="C1804">
        <v>11131</v>
      </c>
      <c r="D1804" t="s">
        <v>234</v>
      </c>
      <c r="E1804">
        <v>104</v>
      </c>
      <c r="F1804" t="s">
        <v>1016</v>
      </c>
      <c r="G1804" t="s">
        <v>1017</v>
      </c>
      <c r="H1804">
        <v>189</v>
      </c>
      <c r="I1804" t="s">
        <v>244</v>
      </c>
      <c r="J1804" t="s">
        <v>245</v>
      </c>
      <c r="K1804" s="59">
        <v>1100</v>
      </c>
      <c r="L1804" s="59">
        <v>1100</v>
      </c>
      <c r="M1804" s="59">
        <v>0</v>
      </c>
      <c r="N1804" s="59">
        <v>0</v>
      </c>
      <c r="O1804" s="59">
        <v>0</v>
      </c>
      <c r="P1804" s="59">
        <v>0</v>
      </c>
      <c r="Q1804">
        <v>0</v>
      </c>
      <c r="R1804">
        <v>0</v>
      </c>
      <c r="S1804" t="s">
        <v>1106</v>
      </c>
    </row>
    <row r="1805" spans="1:19">
      <c r="A1805">
        <v>2161</v>
      </c>
      <c r="B1805" t="s">
        <v>1015</v>
      </c>
      <c r="C1805">
        <v>161</v>
      </c>
      <c r="D1805" t="s">
        <v>967</v>
      </c>
      <c r="E1805">
        <v>104</v>
      </c>
      <c r="F1805" t="s">
        <v>1016</v>
      </c>
      <c r="G1805" t="s">
        <v>1017</v>
      </c>
      <c r="H1805">
        <v>189</v>
      </c>
      <c r="I1805" t="s">
        <v>244</v>
      </c>
      <c r="J1805" t="s">
        <v>245</v>
      </c>
      <c r="K1805" s="59">
        <v>0</v>
      </c>
      <c r="L1805" s="59">
        <v>0</v>
      </c>
      <c r="M1805" s="59">
        <v>0</v>
      </c>
      <c r="N1805" s="59">
        <v>0</v>
      </c>
      <c r="O1805" s="59">
        <v>0</v>
      </c>
      <c r="P1805" s="59">
        <v>0</v>
      </c>
      <c r="Q1805">
        <v>0</v>
      </c>
      <c r="R1805">
        <v>0</v>
      </c>
    </row>
    <row r="1806" spans="1:19">
      <c r="A1806">
        <v>2532</v>
      </c>
      <c r="B1806" t="s">
        <v>1015</v>
      </c>
      <c r="C1806">
        <v>255</v>
      </c>
      <c r="D1806" t="s">
        <v>901</v>
      </c>
      <c r="E1806">
        <v>104</v>
      </c>
      <c r="F1806" t="s">
        <v>1016</v>
      </c>
      <c r="G1806" t="s">
        <v>1017</v>
      </c>
      <c r="H1806">
        <v>189</v>
      </c>
      <c r="I1806" t="s">
        <v>244</v>
      </c>
      <c r="J1806" t="s">
        <v>245</v>
      </c>
      <c r="K1806" s="59">
        <v>2500</v>
      </c>
      <c r="L1806" s="59">
        <v>2500</v>
      </c>
      <c r="M1806" s="59">
        <v>0</v>
      </c>
      <c r="N1806" s="59">
        <v>0</v>
      </c>
      <c r="O1806" s="59">
        <v>0</v>
      </c>
      <c r="P1806" s="59">
        <v>0</v>
      </c>
      <c r="Q1806">
        <v>0</v>
      </c>
      <c r="R1806">
        <v>0</v>
      </c>
    </row>
    <row r="1807" spans="1:19">
      <c r="A1807">
        <v>2718</v>
      </c>
      <c r="B1807" t="s">
        <v>1015</v>
      </c>
      <c r="C1807">
        <v>8638</v>
      </c>
      <c r="D1807" t="s">
        <v>550</v>
      </c>
      <c r="E1807">
        <v>104</v>
      </c>
      <c r="F1807" t="s">
        <v>1016</v>
      </c>
      <c r="G1807" t="s">
        <v>1017</v>
      </c>
      <c r="H1807">
        <v>189</v>
      </c>
      <c r="I1807" t="s">
        <v>244</v>
      </c>
      <c r="J1807" t="s">
        <v>245</v>
      </c>
      <c r="K1807" s="59">
        <v>2000</v>
      </c>
      <c r="L1807" s="59">
        <v>2000</v>
      </c>
      <c r="M1807" s="59">
        <v>0</v>
      </c>
      <c r="N1807" s="59">
        <v>0</v>
      </c>
      <c r="O1807" s="59">
        <v>0</v>
      </c>
      <c r="P1807" s="59">
        <v>0</v>
      </c>
      <c r="Q1807">
        <v>0</v>
      </c>
      <c r="R1807">
        <v>0</v>
      </c>
    </row>
    <row r="1808" spans="1:19">
      <c r="A1808">
        <v>2843</v>
      </c>
      <c r="B1808" t="s">
        <v>1015</v>
      </c>
      <c r="C1808">
        <v>165</v>
      </c>
      <c r="D1808" t="s">
        <v>2627</v>
      </c>
      <c r="E1808">
        <v>104</v>
      </c>
      <c r="F1808" t="s">
        <v>1016</v>
      </c>
      <c r="G1808" t="s">
        <v>1017</v>
      </c>
      <c r="H1808">
        <v>189</v>
      </c>
      <c r="I1808" t="s">
        <v>244</v>
      </c>
      <c r="J1808" t="s">
        <v>245</v>
      </c>
      <c r="K1808" s="59">
        <v>14000</v>
      </c>
      <c r="L1808" s="59">
        <v>14000</v>
      </c>
      <c r="M1808" s="59">
        <v>0</v>
      </c>
      <c r="N1808" s="59">
        <v>0</v>
      </c>
      <c r="O1808" s="59">
        <v>0</v>
      </c>
      <c r="P1808" s="59">
        <v>0</v>
      </c>
      <c r="Q1808">
        <v>0</v>
      </c>
      <c r="R1808">
        <v>0</v>
      </c>
    </row>
    <row r="1809" spans="1:19">
      <c r="A1809">
        <v>2902</v>
      </c>
      <c r="B1809" t="s">
        <v>1015</v>
      </c>
      <c r="C1809">
        <v>189</v>
      </c>
      <c r="D1809" t="s">
        <v>896</v>
      </c>
      <c r="E1809">
        <v>104</v>
      </c>
      <c r="F1809" t="s">
        <v>1016</v>
      </c>
      <c r="G1809" t="s">
        <v>1017</v>
      </c>
      <c r="H1809">
        <v>189</v>
      </c>
      <c r="I1809" t="s">
        <v>244</v>
      </c>
      <c r="J1809" t="s">
        <v>245</v>
      </c>
      <c r="K1809" s="59">
        <v>6000</v>
      </c>
      <c r="L1809" s="59">
        <v>6000</v>
      </c>
      <c r="M1809" s="59">
        <v>0</v>
      </c>
      <c r="N1809" s="59">
        <v>0</v>
      </c>
      <c r="O1809" s="59">
        <v>0</v>
      </c>
      <c r="P1809" s="59">
        <v>0</v>
      </c>
      <c r="Q1809">
        <v>0</v>
      </c>
      <c r="R1809">
        <v>0</v>
      </c>
    </row>
    <row r="1810" spans="1:19">
      <c r="A1810">
        <v>2944</v>
      </c>
      <c r="B1810" t="s">
        <v>1015</v>
      </c>
      <c r="C1810">
        <v>11732</v>
      </c>
      <c r="D1810" t="s">
        <v>768</v>
      </c>
      <c r="E1810">
        <v>104</v>
      </c>
      <c r="F1810" t="s">
        <v>1016</v>
      </c>
      <c r="G1810" t="s">
        <v>1017</v>
      </c>
      <c r="H1810">
        <v>189</v>
      </c>
      <c r="I1810" t="s">
        <v>244</v>
      </c>
      <c r="J1810" t="s">
        <v>245</v>
      </c>
      <c r="K1810" s="59">
        <v>3000</v>
      </c>
      <c r="L1810" s="59">
        <v>3000</v>
      </c>
      <c r="M1810" s="59">
        <v>0</v>
      </c>
      <c r="N1810" s="59">
        <v>0</v>
      </c>
      <c r="O1810" s="59">
        <v>0</v>
      </c>
      <c r="P1810" s="59">
        <v>0</v>
      </c>
      <c r="Q1810">
        <v>0</v>
      </c>
      <c r="R1810">
        <v>0</v>
      </c>
    </row>
    <row r="1811" spans="1:19">
      <c r="A1811">
        <v>3006</v>
      </c>
      <c r="B1811" t="s">
        <v>1745</v>
      </c>
      <c r="C1811">
        <v>11738</v>
      </c>
      <c r="D1811" t="s">
        <v>772</v>
      </c>
      <c r="E1811">
        <v>104</v>
      </c>
      <c r="F1811" t="s">
        <v>1016</v>
      </c>
      <c r="G1811" t="s">
        <v>1017</v>
      </c>
      <c r="H1811">
        <v>189</v>
      </c>
      <c r="I1811" t="s">
        <v>244</v>
      </c>
      <c r="J1811" t="s">
        <v>245</v>
      </c>
      <c r="K1811" s="59">
        <v>200</v>
      </c>
      <c r="L1811" s="59">
        <v>200</v>
      </c>
      <c r="M1811" s="59">
        <v>0</v>
      </c>
      <c r="N1811" s="59">
        <v>0</v>
      </c>
      <c r="O1811" s="59">
        <v>0</v>
      </c>
      <c r="P1811" s="59">
        <v>0</v>
      </c>
      <c r="Q1811">
        <v>0</v>
      </c>
      <c r="R1811">
        <v>0</v>
      </c>
    </row>
    <row r="1812" spans="1:19">
      <c r="A1812">
        <v>3018</v>
      </c>
      <c r="B1812" t="s">
        <v>1015</v>
      </c>
      <c r="C1812">
        <v>11735</v>
      </c>
      <c r="D1812" t="s">
        <v>769</v>
      </c>
      <c r="E1812">
        <v>104</v>
      </c>
      <c r="F1812" t="s">
        <v>1016</v>
      </c>
      <c r="G1812" t="s">
        <v>1017</v>
      </c>
      <c r="H1812">
        <v>189</v>
      </c>
      <c r="I1812" t="s">
        <v>244</v>
      </c>
      <c r="J1812" t="s">
        <v>245</v>
      </c>
      <c r="K1812" s="59">
        <v>2000</v>
      </c>
      <c r="L1812" s="59">
        <v>2000</v>
      </c>
      <c r="M1812" s="59">
        <v>0</v>
      </c>
      <c r="N1812" s="59">
        <v>0</v>
      </c>
      <c r="O1812" s="59">
        <v>0</v>
      </c>
      <c r="P1812" s="59">
        <v>0</v>
      </c>
      <c r="Q1812">
        <v>0</v>
      </c>
      <c r="R1812">
        <v>0</v>
      </c>
    </row>
    <row r="1813" spans="1:19">
      <c r="A1813">
        <v>3024</v>
      </c>
      <c r="B1813" t="s">
        <v>1015</v>
      </c>
      <c r="C1813">
        <v>11737</v>
      </c>
      <c r="D1813" t="s">
        <v>771</v>
      </c>
      <c r="E1813">
        <v>104</v>
      </c>
      <c r="F1813" t="s">
        <v>1016</v>
      </c>
      <c r="G1813" t="s">
        <v>1017</v>
      </c>
      <c r="H1813">
        <v>189</v>
      </c>
      <c r="I1813" t="s">
        <v>244</v>
      </c>
      <c r="J1813" t="s">
        <v>245</v>
      </c>
      <c r="K1813" s="59">
        <v>1000</v>
      </c>
      <c r="L1813" s="59">
        <v>1000</v>
      </c>
      <c r="M1813" s="59">
        <v>0</v>
      </c>
      <c r="N1813" s="59">
        <v>0</v>
      </c>
      <c r="O1813" s="59">
        <v>0</v>
      </c>
      <c r="P1813" s="59">
        <v>0</v>
      </c>
      <c r="Q1813">
        <v>0</v>
      </c>
      <c r="R1813">
        <v>0</v>
      </c>
      <c r="S1813" t="s">
        <v>1756</v>
      </c>
    </row>
    <row r="1814" spans="1:19">
      <c r="A1814">
        <v>3136</v>
      </c>
      <c r="B1814" t="s">
        <v>1015</v>
      </c>
      <c r="C1814">
        <v>11847</v>
      </c>
      <c r="D1814" t="s">
        <v>821</v>
      </c>
      <c r="E1814">
        <v>104</v>
      </c>
      <c r="F1814" t="s">
        <v>1016</v>
      </c>
      <c r="G1814" t="s">
        <v>1017</v>
      </c>
      <c r="H1814">
        <v>189</v>
      </c>
      <c r="I1814" t="s">
        <v>244</v>
      </c>
      <c r="J1814" t="s">
        <v>245</v>
      </c>
      <c r="K1814" s="59">
        <v>0</v>
      </c>
      <c r="L1814" s="59">
        <v>0</v>
      </c>
      <c r="M1814" s="59">
        <v>0</v>
      </c>
      <c r="N1814" s="59">
        <v>0</v>
      </c>
      <c r="O1814" s="59">
        <v>0</v>
      </c>
      <c r="P1814" s="59">
        <v>0</v>
      </c>
      <c r="Q1814">
        <v>0</v>
      </c>
      <c r="R1814">
        <v>0</v>
      </c>
      <c r="S1814" t="s">
        <v>1791</v>
      </c>
    </row>
    <row r="1815" spans="1:19">
      <c r="A1815">
        <v>3350</v>
      </c>
      <c r="B1815" t="s">
        <v>1015</v>
      </c>
      <c r="C1815">
        <v>7554</v>
      </c>
      <c r="D1815" t="s">
        <v>941</v>
      </c>
      <c r="E1815">
        <v>104</v>
      </c>
      <c r="F1815" t="s">
        <v>1016</v>
      </c>
      <c r="G1815" t="s">
        <v>1017</v>
      </c>
      <c r="H1815">
        <v>189</v>
      </c>
      <c r="I1815" t="s">
        <v>244</v>
      </c>
      <c r="J1815" t="s">
        <v>245</v>
      </c>
      <c r="K1815" s="59">
        <v>0</v>
      </c>
      <c r="L1815" s="59">
        <v>0</v>
      </c>
      <c r="M1815" s="59">
        <v>1000</v>
      </c>
      <c r="N1815" s="59">
        <v>0</v>
      </c>
      <c r="O1815" s="59">
        <v>0</v>
      </c>
      <c r="P1815" s="59">
        <v>0</v>
      </c>
      <c r="Q1815">
        <v>0</v>
      </c>
      <c r="R1815">
        <v>1000</v>
      </c>
    </row>
    <row r="1816" spans="1:19">
      <c r="A1816">
        <v>3364</v>
      </c>
      <c r="B1816" t="s">
        <v>1015</v>
      </c>
      <c r="C1816">
        <v>288</v>
      </c>
      <c r="D1816" t="s">
        <v>883</v>
      </c>
      <c r="E1816">
        <v>104</v>
      </c>
      <c r="F1816" t="s">
        <v>1016</v>
      </c>
      <c r="G1816" t="s">
        <v>1017</v>
      </c>
      <c r="H1816">
        <v>189</v>
      </c>
      <c r="I1816" t="s">
        <v>244</v>
      </c>
      <c r="J1816" t="s">
        <v>245</v>
      </c>
      <c r="K1816" s="59">
        <v>3000</v>
      </c>
      <c r="L1816" s="59">
        <v>3000</v>
      </c>
      <c r="M1816" s="59">
        <v>0</v>
      </c>
      <c r="N1816" s="59">
        <v>0</v>
      </c>
      <c r="O1816" s="59">
        <v>0</v>
      </c>
      <c r="P1816" s="59">
        <v>0</v>
      </c>
      <c r="Q1816">
        <v>0</v>
      </c>
      <c r="R1816">
        <v>0</v>
      </c>
    </row>
    <row r="1817" spans="1:19">
      <c r="A1817">
        <v>3426</v>
      </c>
      <c r="B1817" t="s">
        <v>1015</v>
      </c>
      <c r="C1817">
        <v>14055</v>
      </c>
      <c r="D1817" t="s">
        <v>599</v>
      </c>
      <c r="E1817">
        <v>104</v>
      </c>
      <c r="F1817" t="s">
        <v>1016</v>
      </c>
      <c r="G1817" t="s">
        <v>1017</v>
      </c>
      <c r="H1817">
        <v>189</v>
      </c>
      <c r="I1817" t="s">
        <v>244</v>
      </c>
      <c r="J1817" t="s">
        <v>245</v>
      </c>
      <c r="K1817" s="59">
        <v>0</v>
      </c>
      <c r="L1817" s="59">
        <v>0</v>
      </c>
      <c r="M1817" s="59">
        <v>0</v>
      </c>
      <c r="N1817" s="59">
        <v>0</v>
      </c>
      <c r="O1817" s="59">
        <v>0</v>
      </c>
      <c r="P1817" s="59">
        <v>0</v>
      </c>
      <c r="Q1817">
        <v>0</v>
      </c>
      <c r="R1817">
        <v>0</v>
      </c>
    </row>
    <row r="1818" spans="1:19">
      <c r="A1818">
        <v>3468</v>
      </c>
      <c r="B1818" t="s">
        <v>1015</v>
      </c>
      <c r="C1818">
        <v>54</v>
      </c>
      <c r="D1818" t="s">
        <v>839</v>
      </c>
      <c r="E1818">
        <v>104</v>
      </c>
      <c r="F1818" t="s">
        <v>1016</v>
      </c>
      <c r="G1818" t="s">
        <v>1017</v>
      </c>
      <c r="H1818">
        <v>189</v>
      </c>
      <c r="I1818" t="s">
        <v>244</v>
      </c>
      <c r="J1818" t="s">
        <v>245</v>
      </c>
      <c r="K1818" s="59">
        <v>9700</v>
      </c>
      <c r="L1818" s="59">
        <v>9700</v>
      </c>
      <c r="M1818" s="59">
        <v>0</v>
      </c>
      <c r="N1818" s="59">
        <v>0</v>
      </c>
      <c r="O1818" s="59">
        <v>0</v>
      </c>
      <c r="P1818" s="59">
        <v>0</v>
      </c>
      <c r="Q1818">
        <v>0</v>
      </c>
      <c r="R1818">
        <v>0</v>
      </c>
    </row>
    <row r="1819" spans="1:19">
      <c r="A1819">
        <v>3471</v>
      </c>
      <c r="B1819" t="s">
        <v>1015</v>
      </c>
      <c r="C1819">
        <v>163</v>
      </c>
      <c r="D1819" t="s">
        <v>851</v>
      </c>
      <c r="E1819">
        <v>104</v>
      </c>
      <c r="F1819" t="s">
        <v>1016</v>
      </c>
      <c r="G1819" t="s">
        <v>1017</v>
      </c>
      <c r="H1819">
        <v>189</v>
      </c>
      <c r="I1819" t="s">
        <v>244</v>
      </c>
      <c r="J1819" t="s">
        <v>245</v>
      </c>
      <c r="K1819" s="59">
        <v>600</v>
      </c>
      <c r="L1819" s="59">
        <v>600</v>
      </c>
      <c r="M1819" s="59">
        <v>0</v>
      </c>
      <c r="N1819" s="59">
        <v>0</v>
      </c>
      <c r="O1819" s="59">
        <v>0</v>
      </c>
      <c r="P1819" s="59">
        <v>0</v>
      </c>
      <c r="Q1819">
        <v>0</v>
      </c>
      <c r="R1819">
        <v>0</v>
      </c>
    </row>
    <row r="1820" spans="1:19">
      <c r="A1820">
        <v>3531</v>
      </c>
      <c r="B1820" t="s">
        <v>1015</v>
      </c>
      <c r="C1820">
        <v>207</v>
      </c>
      <c r="D1820" t="s">
        <v>908</v>
      </c>
      <c r="E1820">
        <v>104</v>
      </c>
      <c r="F1820" t="s">
        <v>1016</v>
      </c>
      <c r="G1820" t="s">
        <v>1017</v>
      </c>
      <c r="H1820">
        <v>189</v>
      </c>
      <c r="I1820" t="s">
        <v>244</v>
      </c>
      <c r="J1820" t="s">
        <v>245</v>
      </c>
      <c r="K1820" s="59">
        <v>3500</v>
      </c>
      <c r="L1820" s="59">
        <v>3500</v>
      </c>
      <c r="M1820" s="59">
        <v>0</v>
      </c>
      <c r="N1820" s="59">
        <v>0</v>
      </c>
      <c r="O1820" s="59">
        <v>0</v>
      </c>
      <c r="P1820" s="59">
        <v>0</v>
      </c>
      <c r="Q1820">
        <v>0</v>
      </c>
      <c r="R1820">
        <v>0</v>
      </c>
    </row>
    <row r="1821" spans="1:19">
      <c r="A1821">
        <v>3569</v>
      </c>
      <c r="B1821" t="s">
        <v>1015</v>
      </c>
      <c r="C1821">
        <v>94</v>
      </c>
      <c r="D1821" t="s">
        <v>817</v>
      </c>
      <c r="E1821">
        <v>104</v>
      </c>
      <c r="F1821" t="s">
        <v>1016</v>
      </c>
      <c r="G1821" t="s">
        <v>1017</v>
      </c>
      <c r="H1821">
        <v>189</v>
      </c>
      <c r="I1821" t="s">
        <v>244</v>
      </c>
      <c r="J1821" t="s">
        <v>245</v>
      </c>
      <c r="K1821" s="59">
        <v>100</v>
      </c>
      <c r="L1821" s="59">
        <v>100</v>
      </c>
      <c r="M1821" s="59">
        <v>0</v>
      </c>
      <c r="N1821" s="59">
        <v>0</v>
      </c>
      <c r="O1821" s="59">
        <v>0</v>
      </c>
      <c r="P1821" s="59">
        <v>0</v>
      </c>
      <c r="Q1821">
        <v>0</v>
      </c>
      <c r="R1821">
        <v>0</v>
      </c>
    </row>
    <row r="1822" spans="1:19">
      <c r="A1822">
        <v>3680</v>
      </c>
      <c r="B1822" t="s">
        <v>1015</v>
      </c>
      <c r="C1822">
        <v>188</v>
      </c>
      <c r="D1822" t="s">
        <v>897</v>
      </c>
      <c r="E1822">
        <v>104</v>
      </c>
      <c r="F1822" t="s">
        <v>1016</v>
      </c>
      <c r="G1822" t="s">
        <v>1017</v>
      </c>
      <c r="H1822">
        <v>189</v>
      </c>
      <c r="I1822" t="s">
        <v>244</v>
      </c>
      <c r="J1822" t="s">
        <v>245</v>
      </c>
      <c r="K1822" s="59">
        <v>2000</v>
      </c>
      <c r="L1822" s="59">
        <v>2000</v>
      </c>
      <c r="M1822" s="59">
        <v>0</v>
      </c>
      <c r="N1822" s="59">
        <v>0</v>
      </c>
      <c r="O1822" s="59">
        <v>0</v>
      </c>
      <c r="P1822" s="59">
        <v>0</v>
      </c>
      <c r="Q1822">
        <v>0</v>
      </c>
      <c r="R1822">
        <v>0</v>
      </c>
    </row>
    <row r="1823" spans="1:19">
      <c r="A1823">
        <v>3686</v>
      </c>
      <c r="B1823" t="s">
        <v>1015</v>
      </c>
      <c r="C1823">
        <v>98</v>
      </c>
      <c r="D1823" t="s">
        <v>819</v>
      </c>
      <c r="E1823">
        <v>104</v>
      </c>
      <c r="F1823" t="s">
        <v>1016</v>
      </c>
      <c r="G1823" t="s">
        <v>1017</v>
      </c>
      <c r="H1823">
        <v>189</v>
      </c>
      <c r="I1823" t="s">
        <v>244</v>
      </c>
      <c r="J1823" t="s">
        <v>245</v>
      </c>
      <c r="K1823" s="59">
        <v>400</v>
      </c>
      <c r="L1823" s="59">
        <v>400</v>
      </c>
      <c r="M1823" s="59">
        <v>0</v>
      </c>
      <c r="N1823" s="59">
        <v>0</v>
      </c>
      <c r="O1823" s="59">
        <v>0</v>
      </c>
      <c r="P1823" s="59">
        <v>0</v>
      </c>
      <c r="Q1823">
        <v>0</v>
      </c>
      <c r="R1823">
        <v>0</v>
      </c>
    </row>
    <row r="1824" spans="1:19">
      <c r="A1824">
        <v>3722</v>
      </c>
      <c r="B1824" t="s">
        <v>1015</v>
      </c>
      <c r="C1824">
        <v>192</v>
      </c>
      <c r="D1824" t="s">
        <v>903</v>
      </c>
      <c r="E1824">
        <v>104</v>
      </c>
      <c r="F1824" t="s">
        <v>1016</v>
      </c>
      <c r="G1824" t="s">
        <v>1017</v>
      </c>
      <c r="H1824">
        <v>189</v>
      </c>
      <c r="I1824" t="s">
        <v>244</v>
      </c>
      <c r="J1824" t="s">
        <v>245</v>
      </c>
      <c r="K1824" s="59">
        <v>1000</v>
      </c>
      <c r="L1824" s="59">
        <v>1000</v>
      </c>
      <c r="M1824" s="59">
        <v>0</v>
      </c>
      <c r="N1824" s="59">
        <v>0</v>
      </c>
      <c r="O1824" s="59">
        <v>0</v>
      </c>
      <c r="P1824" s="59">
        <v>0</v>
      </c>
      <c r="Q1824">
        <v>0</v>
      </c>
      <c r="R1824">
        <v>0</v>
      </c>
    </row>
    <row r="1825" spans="1:19">
      <c r="A1825">
        <v>3870</v>
      </c>
      <c r="B1825" t="s">
        <v>1015</v>
      </c>
      <c r="C1825">
        <v>15988</v>
      </c>
      <c r="D1825" t="s">
        <v>885</v>
      </c>
      <c r="E1825">
        <v>104</v>
      </c>
      <c r="F1825" t="s">
        <v>1016</v>
      </c>
      <c r="G1825" t="s">
        <v>1017</v>
      </c>
      <c r="H1825">
        <v>189</v>
      </c>
      <c r="I1825" t="s">
        <v>244</v>
      </c>
      <c r="J1825" t="s">
        <v>245</v>
      </c>
      <c r="K1825" s="59">
        <v>0</v>
      </c>
      <c r="L1825" s="59">
        <v>0</v>
      </c>
      <c r="M1825" s="59">
        <v>0</v>
      </c>
      <c r="N1825" s="59">
        <v>0</v>
      </c>
      <c r="O1825" s="59">
        <v>0</v>
      </c>
      <c r="P1825" s="59">
        <v>0</v>
      </c>
      <c r="Q1825">
        <v>0</v>
      </c>
      <c r="R1825">
        <v>0</v>
      </c>
      <c r="S1825" t="s">
        <v>1949</v>
      </c>
    </row>
    <row r="1826" spans="1:19">
      <c r="A1826">
        <v>3882</v>
      </c>
      <c r="B1826" t="s">
        <v>1015</v>
      </c>
      <c r="C1826">
        <v>209</v>
      </c>
      <c r="D1826" t="s">
        <v>909</v>
      </c>
      <c r="E1826">
        <v>104</v>
      </c>
      <c r="F1826" t="s">
        <v>1016</v>
      </c>
      <c r="G1826" t="s">
        <v>1017</v>
      </c>
      <c r="H1826">
        <v>189</v>
      </c>
      <c r="I1826" t="s">
        <v>244</v>
      </c>
      <c r="J1826" t="s">
        <v>245</v>
      </c>
      <c r="K1826" s="59">
        <v>1000</v>
      </c>
      <c r="L1826" s="59">
        <v>1000</v>
      </c>
      <c r="M1826" s="59">
        <v>0</v>
      </c>
      <c r="N1826" s="59">
        <v>0</v>
      </c>
      <c r="O1826" s="59">
        <v>0</v>
      </c>
      <c r="P1826" s="59">
        <v>0</v>
      </c>
      <c r="Q1826">
        <v>0</v>
      </c>
      <c r="R1826">
        <v>0</v>
      </c>
    </row>
    <row r="1827" spans="1:19">
      <c r="A1827">
        <v>3937</v>
      </c>
      <c r="B1827" t="s">
        <v>1970</v>
      </c>
      <c r="C1827">
        <v>55</v>
      </c>
      <c r="D1827" t="s">
        <v>834</v>
      </c>
      <c r="E1827">
        <v>104</v>
      </c>
      <c r="F1827" t="s">
        <v>1016</v>
      </c>
      <c r="G1827" t="s">
        <v>1017</v>
      </c>
      <c r="H1827">
        <v>189</v>
      </c>
      <c r="I1827" t="s">
        <v>244</v>
      </c>
      <c r="J1827" t="s">
        <v>245</v>
      </c>
      <c r="K1827" s="59">
        <v>3000</v>
      </c>
      <c r="L1827" s="59">
        <v>3000</v>
      </c>
      <c r="M1827" s="59">
        <v>0</v>
      </c>
      <c r="N1827" s="59">
        <v>0</v>
      </c>
      <c r="O1827" s="59">
        <v>0</v>
      </c>
      <c r="P1827" s="59">
        <v>0</v>
      </c>
      <c r="Q1827">
        <v>0</v>
      </c>
      <c r="R1827">
        <v>0</v>
      </c>
      <c r="S1827" t="s">
        <v>1971</v>
      </c>
    </row>
    <row r="1828" spans="1:19">
      <c r="A1828">
        <v>3955</v>
      </c>
      <c r="B1828" t="s">
        <v>1015</v>
      </c>
      <c r="C1828">
        <v>43</v>
      </c>
      <c r="D1828" t="s">
        <v>831</v>
      </c>
      <c r="E1828">
        <v>104</v>
      </c>
      <c r="F1828" t="s">
        <v>1016</v>
      </c>
      <c r="G1828" t="s">
        <v>1017</v>
      </c>
      <c r="H1828">
        <v>189</v>
      </c>
      <c r="I1828" t="s">
        <v>244</v>
      </c>
      <c r="J1828" t="s">
        <v>245</v>
      </c>
      <c r="K1828" s="59">
        <v>1050</v>
      </c>
      <c r="L1828" s="59">
        <v>1050</v>
      </c>
      <c r="M1828" s="59">
        <v>0</v>
      </c>
      <c r="N1828" s="59">
        <v>0</v>
      </c>
      <c r="O1828" s="59">
        <v>0</v>
      </c>
      <c r="P1828" s="59">
        <v>0</v>
      </c>
      <c r="Q1828">
        <v>0</v>
      </c>
      <c r="R1828">
        <v>0</v>
      </c>
      <c r="S1828" t="s">
        <v>1978</v>
      </c>
    </row>
    <row r="1829" spans="1:19">
      <c r="A1829">
        <v>3964</v>
      </c>
      <c r="B1829" t="s">
        <v>1015</v>
      </c>
      <c r="C1829">
        <v>16081</v>
      </c>
      <c r="D1829" t="s">
        <v>865</v>
      </c>
      <c r="E1829">
        <v>104</v>
      </c>
      <c r="F1829" t="s">
        <v>1016</v>
      </c>
      <c r="G1829" t="s">
        <v>1017</v>
      </c>
      <c r="H1829">
        <v>189</v>
      </c>
      <c r="I1829" t="s">
        <v>244</v>
      </c>
      <c r="J1829" t="s">
        <v>245</v>
      </c>
      <c r="K1829" s="59">
        <v>1200</v>
      </c>
      <c r="L1829" s="59">
        <v>1200</v>
      </c>
      <c r="M1829" s="59">
        <v>0</v>
      </c>
      <c r="N1829" s="59">
        <v>0</v>
      </c>
      <c r="O1829" s="59">
        <v>0</v>
      </c>
      <c r="P1829" s="59">
        <v>0</v>
      </c>
      <c r="Q1829">
        <v>0</v>
      </c>
      <c r="R1829">
        <v>0</v>
      </c>
    </row>
    <row r="1830" spans="1:19">
      <c r="A1830">
        <v>3965</v>
      </c>
      <c r="B1830" t="s">
        <v>1015</v>
      </c>
      <c r="C1830">
        <v>16073</v>
      </c>
      <c r="D1830" t="s">
        <v>857</v>
      </c>
      <c r="E1830">
        <v>104</v>
      </c>
      <c r="F1830" t="s">
        <v>1016</v>
      </c>
      <c r="G1830" t="s">
        <v>1017</v>
      </c>
      <c r="H1830">
        <v>189</v>
      </c>
      <c r="I1830" t="s">
        <v>244</v>
      </c>
      <c r="J1830" t="s">
        <v>245</v>
      </c>
      <c r="K1830" s="59">
        <v>32000</v>
      </c>
      <c r="L1830" s="59">
        <v>32000</v>
      </c>
      <c r="M1830" s="59">
        <v>0</v>
      </c>
      <c r="N1830" s="59">
        <v>0</v>
      </c>
      <c r="O1830" s="59">
        <v>0</v>
      </c>
      <c r="P1830" s="59">
        <v>0</v>
      </c>
      <c r="Q1830">
        <v>0</v>
      </c>
      <c r="R1830">
        <v>0</v>
      </c>
    </row>
    <row r="1831" spans="1:19">
      <c r="A1831">
        <v>3966</v>
      </c>
      <c r="B1831" t="s">
        <v>1015</v>
      </c>
      <c r="C1831">
        <v>16074</v>
      </c>
      <c r="D1831" t="s">
        <v>858</v>
      </c>
      <c r="E1831">
        <v>104</v>
      </c>
      <c r="F1831" t="s">
        <v>1016</v>
      </c>
      <c r="G1831" t="s">
        <v>1017</v>
      </c>
      <c r="H1831">
        <v>189</v>
      </c>
      <c r="I1831" t="s">
        <v>244</v>
      </c>
      <c r="J1831" t="s">
        <v>245</v>
      </c>
      <c r="K1831" s="59">
        <v>4800</v>
      </c>
      <c r="L1831" s="59">
        <v>4800</v>
      </c>
      <c r="M1831" s="59">
        <v>0</v>
      </c>
      <c r="N1831" s="59">
        <v>0</v>
      </c>
      <c r="O1831" s="59">
        <v>0</v>
      </c>
      <c r="P1831" s="59">
        <v>0</v>
      </c>
      <c r="Q1831">
        <v>0</v>
      </c>
      <c r="R1831">
        <v>0</v>
      </c>
    </row>
    <row r="1832" spans="1:19">
      <c r="A1832">
        <v>3967</v>
      </c>
      <c r="B1832" t="s">
        <v>1015</v>
      </c>
      <c r="C1832">
        <v>16080</v>
      </c>
      <c r="D1832" t="s">
        <v>860</v>
      </c>
      <c r="E1832">
        <v>104</v>
      </c>
      <c r="F1832" t="s">
        <v>1016</v>
      </c>
      <c r="G1832" t="s">
        <v>1017</v>
      </c>
      <c r="H1832">
        <v>189</v>
      </c>
      <c r="I1832" t="s">
        <v>244</v>
      </c>
      <c r="J1832" t="s">
        <v>245</v>
      </c>
      <c r="K1832" s="59">
        <v>1000</v>
      </c>
      <c r="L1832" s="59">
        <v>1000</v>
      </c>
      <c r="M1832" s="59">
        <v>0</v>
      </c>
      <c r="N1832" s="59">
        <v>0</v>
      </c>
      <c r="O1832" s="59">
        <v>0</v>
      </c>
      <c r="P1832" s="59">
        <v>0</v>
      </c>
      <c r="Q1832">
        <v>0</v>
      </c>
      <c r="R1832">
        <v>0</v>
      </c>
    </row>
    <row r="1833" spans="1:19">
      <c r="A1833">
        <v>3969</v>
      </c>
      <c r="B1833" t="s">
        <v>1015</v>
      </c>
      <c r="C1833">
        <v>15066</v>
      </c>
      <c r="D1833" t="s">
        <v>863</v>
      </c>
      <c r="E1833">
        <v>104</v>
      </c>
      <c r="F1833" t="s">
        <v>1016</v>
      </c>
      <c r="G1833" t="s">
        <v>1017</v>
      </c>
      <c r="H1833">
        <v>189</v>
      </c>
      <c r="I1833" t="s">
        <v>244</v>
      </c>
      <c r="J1833" t="s">
        <v>245</v>
      </c>
      <c r="K1833" s="59">
        <v>1080</v>
      </c>
      <c r="L1833" s="59">
        <v>1500</v>
      </c>
      <c r="M1833" s="59">
        <v>0</v>
      </c>
      <c r="N1833" s="59">
        <v>0</v>
      </c>
      <c r="O1833" s="59">
        <v>0</v>
      </c>
      <c r="P1833" s="59">
        <v>0</v>
      </c>
      <c r="Q1833">
        <v>0</v>
      </c>
      <c r="R1833">
        <v>0</v>
      </c>
    </row>
    <row r="1834" spans="1:19">
      <c r="A1834">
        <v>3971</v>
      </c>
      <c r="B1834" t="s">
        <v>1015</v>
      </c>
      <c r="C1834">
        <v>15068</v>
      </c>
      <c r="D1834" t="s">
        <v>862</v>
      </c>
      <c r="E1834">
        <v>104</v>
      </c>
      <c r="F1834" t="s">
        <v>1016</v>
      </c>
      <c r="G1834" t="s">
        <v>1017</v>
      </c>
      <c r="H1834">
        <v>189</v>
      </c>
      <c r="I1834" t="s">
        <v>244</v>
      </c>
      <c r="J1834" t="s">
        <v>245</v>
      </c>
      <c r="K1834" s="59">
        <v>10000</v>
      </c>
      <c r="L1834" s="59">
        <v>10000</v>
      </c>
      <c r="M1834" s="59">
        <v>0</v>
      </c>
      <c r="N1834" s="59">
        <v>0</v>
      </c>
      <c r="O1834" s="59">
        <v>0</v>
      </c>
      <c r="P1834" s="59">
        <v>0</v>
      </c>
      <c r="Q1834">
        <v>0</v>
      </c>
      <c r="R1834">
        <v>0</v>
      </c>
      <c r="S1834" t="s">
        <v>1988</v>
      </c>
    </row>
    <row r="1835" spans="1:19">
      <c r="A1835">
        <v>3974</v>
      </c>
      <c r="B1835" t="s">
        <v>1015</v>
      </c>
      <c r="C1835">
        <v>15224</v>
      </c>
      <c r="D1835" t="s">
        <v>852</v>
      </c>
      <c r="E1835">
        <v>104</v>
      </c>
      <c r="F1835" t="s">
        <v>1016</v>
      </c>
      <c r="G1835" t="s">
        <v>1017</v>
      </c>
      <c r="H1835">
        <v>189</v>
      </c>
      <c r="I1835" t="s">
        <v>244</v>
      </c>
      <c r="J1835" t="s">
        <v>245</v>
      </c>
      <c r="K1835" s="59">
        <v>2000</v>
      </c>
      <c r="L1835" s="59">
        <v>2000</v>
      </c>
      <c r="M1835" s="59">
        <v>0</v>
      </c>
      <c r="N1835" s="59">
        <v>0</v>
      </c>
      <c r="O1835" s="59">
        <v>1500</v>
      </c>
      <c r="P1835" s="59">
        <v>0</v>
      </c>
      <c r="Q1835">
        <v>0</v>
      </c>
      <c r="R1835">
        <v>0</v>
      </c>
    </row>
    <row r="1836" spans="1:19">
      <c r="A1836">
        <v>4016</v>
      </c>
      <c r="B1836" t="s">
        <v>1015</v>
      </c>
      <c r="C1836">
        <v>14885</v>
      </c>
      <c r="D1836" t="s">
        <v>881</v>
      </c>
      <c r="E1836">
        <v>104</v>
      </c>
      <c r="F1836" t="s">
        <v>1016</v>
      </c>
      <c r="G1836" t="s">
        <v>1017</v>
      </c>
      <c r="H1836">
        <v>189</v>
      </c>
      <c r="I1836" t="s">
        <v>244</v>
      </c>
      <c r="J1836" t="s">
        <v>245</v>
      </c>
      <c r="K1836" s="59">
        <v>450</v>
      </c>
      <c r="L1836" s="59">
        <v>450</v>
      </c>
      <c r="M1836" s="59">
        <v>0</v>
      </c>
      <c r="N1836" s="59">
        <v>0</v>
      </c>
      <c r="O1836" s="59">
        <v>0</v>
      </c>
      <c r="P1836" s="59">
        <v>0</v>
      </c>
      <c r="Q1836">
        <v>0</v>
      </c>
      <c r="R1836">
        <v>0</v>
      </c>
    </row>
    <row r="1837" spans="1:19">
      <c r="A1837">
        <v>4020</v>
      </c>
      <c r="B1837" t="s">
        <v>1015</v>
      </c>
      <c r="C1837">
        <v>15039</v>
      </c>
      <c r="D1837" t="s">
        <v>855</v>
      </c>
      <c r="E1837">
        <v>104</v>
      </c>
      <c r="F1837" t="s">
        <v>1016</v>
      </c>
      <c r="G1837" t="s">
        <v>1017</v>
      </c>
      <c r="H1837">
        <v>189</v>
      </c>
      <c r="I1837" t="s">
        <v>244</v>
      </c>
      <c r="J1837" t="s">
        <v>245</v>
      </c>
      <c r="K1837" s="59">
        <v>2000</v>
      </c>
      <c r="L1837" s="59">
        <v>2000</v>
      </c>
      <c r="M1837" s="59">
        <v>0</v>
      </c>
      <c r="N1837" s="59">
        <v>0</v>
      </c>
      <c r="O1837" s="59">
        <v>0</v>
      </c>
      <c r="P1837" s="59">
        <v>0</v>
      </c>
      <c r="Q1837">
        <v>0</v>
      </c>
      <c r="R1837">
        <v>0</v>
      </c>
    </row>
    <row r="1838" spans="1:19">
      <c r="A1838">
        <v>4133</v>
      </c>
      <c r="B1838" t="s">
        <v>1015</v>
      </c>
      <c r="C1838">
        <v>16079</v>
      </c>
      <c r="D1838" t="s">
        <v>864</v>
      </c>
      <c r="E1838">
        <v>104</v>
      </c>
      <c r="F1838" t="s">
        <v>1016</v>
      </c>
      <c r="G1838" t="s">
        <v>1017</v>
      </c>
      <c r="H1838">
        <v>189</v>
      </c>
      <c r="I1838" t="s">
        <v>244</v>
      </c>
      <c r="J1838" t="s">
        <v>245</v>
      </c>
      <c r="K1838" s="59">
        <v>500</v>
      </c>
      <c r="L1838" s="59">
        <v>500</v>
      </c>
      <c r="M1838" s="59">
        <v>0</v>
      </c>
      <c r="N1838" s="59">
        <v>0</v>
      </c>
      <c r="O1838" s="59">
        <v>0</v>
      </c>
      <c r="P1838" s="59">
        <v>0</v>
      </c>
      <c r="Q1838">
        <v>0</v>
      </c>
      <c r="R1838">
        <v>0</v>
      </c>
      <c r="S1838" t="s">
        <v>2028</v>
      </c>
    </row>
    <row r="1839" spans="1:19">
      <c r="A1839">
        <v>4146</v>
      </c>
      <c r="B1839" t="s">
        <v>1015</v>
      </c>
      <c r="C1839">
        <v>14879</v>
      </c>
      <c r="D1839" t="s">
        <v>877</v>
      </c>
      <c r="E1839">
        <v>104</v>
      </c>
      <c r="F1839" t="s">
        <v>1016</v>
      </c>
      <c r="G1839" t="s">
        <v>1017</v>
      </c>
      <c r="H1839">
        <v>189</v>
      </c>
      <c r="I1839" t="s">
        <v>244</v>
      </c>
      <c r="J1839" t="s">
        <v>245</v>
      </c>
      <c r="K1839" s="59">
        <v>600</v>
      </c>
      <c r="L1839" s="59">
        <v>600</v>
      </c>
      <c r="M1839" s="59">
        <v>0</v>
      </c>
      <c r="N1839" s="59">
        <v>0</v>
      </c>
      <c r="O1839" s="59">
        <v>0</v>
      </c>
      <c r="P1839" s="59">
        <v>0</v>
      </c>
      <c r="Q1839">
        <v>0</v>
      </c>
      <c r="R1839">
        <v>0</v>
      </c>
    </row>
    <row r="1840" spans="1:19">
      <c r="A1840">
        <v>4152</v>
      </c>
      <c r="B1840" t="s">
        <v>1015</v>
      </c>
      <c r="C1840">
        <v>14892</v>
      </c>
      <c r="D1840" t="s">
        <v>888</v>
      </c>
      <c r="E1840">
        <v>104</v>
      </c>
      <c r="F1840" t="s">
        <v>1016</v>
      </c>
      <c r="G1840" t="s">
        <v>1017</v>
      </c>
      <c r="H1840">
        <v>189</v>
      </c>
      <c r="I1840" t="s">
        <v>244</v>
      </c>
      <c r="J1840" t="s">
        <v>245</v>
      </c>
      <c r="K1840" s="59">
        <v>150</v>
      </c>
      <c r="L1840" s="59">
        <v>150</v>
      </c>
      <c r="M1840" s="59">
        <v>0</v>
      </c>
      <c r="N1840" s="59">
        <v>0</v>
      </c>
      <c r="O1840" s="59">
        <v>0</v>
      </c>
      <c r="P1840" s="59">
        <v>0</v>
      </c>
      <c r="Q1840">
        <v>0</v>
      </c>
      <c r="R1840">
        <v>0</v>
      </c>
    </row>
    <row r="1841" spans="1:19">
      <c r="A1841">
        <v>4154</v>
      </c>
      <c r="B1841" t="s">
        <v>1015</v>
      </c>
      <c r="C1841">
        <v>14874</v>
      </c>
      <c r="D1841" t="s">
        <v>872</v>
      </c>
      <c r="E1841">
        <v>104</v>
      </c>
      <c r="F1841" t="s">
        <v>1016</v>
      </c>
      <c r="G1841" t="s">
        <v>1017</v>
      </c>
      <c r="H1841">
        <v>189</v>
      </c>
      <c r="I1841" t="s">
        <v>244</v>
      </c>
      <c r="J1841" t="s">
        <v>245</v>
      </c>
      <c r="K1841" s="59">
        <v>0</v>
      </c>
      <c r="L1841" s="59">
        <v>0</v>
      </c>
      <c r="M1841" s="59">
        <v>0</v>
      </c>
      <c r="N1841" s="59">
        <v>0</v>
      </c>
      <c r="O1841" s="59">
        <v>0</v>
      </c>
      <c r="P1841" s="59">
        <v>0</v>
      </c>
      <c r="Q1841">
        <v>0</v>
      </c>
      <c r="R1841">
        <v>0</v>
      </c>
    </row>
    <row r="1842" spans="1:19">
      <c r="A1842">
        <v>4164</v>
      </c>
      <c r="B1842" t="s">
        <v>1015</v>
      </c>
      <c r="C1842">
        <v>14876</v>
      </c>
      <c r="D1842" t="s">
        <v>874</v>
      </c>
      <c r="E1842">
        <v>104</v>
      </c>
      <c r="F1842" t="s">
        <v>1016</v>
      </c>
      <c r="G1842" t="s">
        <v>1017</v>
      </c>
      <c r="H1842">
        <v>189</v>
      </c>
      <c r="I1842" t="s">
        <v>244</v>
      </c>
      <c r="J1842" t="s">
        <v>245</v>
      </c>
      <c r="K1842" s="59">
        <v>500</v>
      </c>
      <c r="L1842" s="59">
        <v>500</v>
      </c>
      <c r="M1842" s="59">
        <v>0</v>
      </c>
      <c r="N1842" s="59">
        <v>0</v>
      </c>
      <c r="O1842" s="59">
        <v>0</v>
      </c>
      <c r="P1842" s="59">
        <v>0</v>
      </c>
      <c r="Q1842">
        <v>0</v>
      </c>
      <c r="R1842">
        <v>0</v>
      </c>
    </row>
    <row r="1843" spans="1:19">
      <c r="A1843">
        <v>4169</v>
      </c>
      <c r="B1843" t="s">
        <v>1015</v>
      </c>
      <c r="C1843">
        <v>14878</v>
      </c>
      <c r="D1843" t="s">
        <v>876</v>
      </c>
      <c r="E1843">
        <v>104</v>
      </c>
      <c r="F1843" t="s">
        <v>1016</v>
      </c>
      <c r="G1843" t="s">
        <v>1017</v>
      </c>
      <c r="H1843">
        <v>189</v>
      </c>
      <c r="I1843" t="s">
        <v>244</v>
      </c>
      <c r="J1843" t="s">
        <v>245</v>
      </c>
      <c r="K1843" s="59">
        <v>0</v>
      </c>
      <c r="L1843" s="59">
        <v>0</v>
      </c>
      <c r="M1843" s="59">
        <v>0</v>
      </c>
      <c r="N1843" s="59">
        <v>0</v>
      </c>
      <c r="O1843" s="59">
        <v>0</v>
      </c>
      <c r="P1843" s="59">
        <v>0</v>
      </c>
      <c r="Q1843">
        <v>0</v>
      </c>
      <c r="R1843">
        <v>0</v>
      </c>
    </row>
    <row r="1844" spans="1:19">
      <c r="A1844">
        <v>4190</v>
      </c>
      <c r="B1844" t="s">
        <v>1015</v>
      </c>
      <c r="C1844">
        <v>14895</v>
      </c>
      <c r="D1844" t="s">
        <v>890</v>
      </c>
      <c r="E1844">
        <v>104</v>
      </c>
      <c r="F1844" t="s">
        <v>1016</v>
      </c>
      <c r="G1844" t="s">
        <v>1017</v>
      </c>
      <c r="H1844">
        <v>189</v>
      </c>
      <c r="I1844" t="s">
        <v>244</v>
      </c>
      <c r="J1844" t="s">
        <v>245</v>
      </c>
      <c r="K1844" s="59">
        <v>200</v>
      </c>
      <c r="L1844" s="59">
        <v>200</v>
      </c>
      <c r="M1844" s="59">
        <v>0</v>
      </c>
      <c r="N1844" s="59">
        <v>0</v>
      </c>
      <c r="O1844" s="59">
        <v>0</v>
      </c>
      <c r="P1844" s="59">
        <v>0</v>
      </c>
      <c r="Q1844">
        <v>0</v>
      </c>
      <c r="R1844">
        <v>0</v>
      </c>
    </row>
    <row r="1845" spans="1:19">
      <c r="A1845">
        <v>4203</v>
      </c>
      <c r="B1845" t="s">
        <v>1015</v>
      </c>
      <c r="C1845">
        <v>11726</v>
      </c>
      <c r="D1845" t="s">
        <v>843</v>
      </c>
      <c r="E1845">
        <v>104</v>
      </c>
      <c r="F1845" t="s">
        <v>1016</v>
      </c>
      <c r="G1845" t="s">
        <v>1017</v>
      </c>
      <c r="H1845">
        <v>189</v>
      </c>
      <c r="I1845" t="s">
        <v>244</v>
      </c>
      <c r="J1845" t="s">
        <v>245</v>
      </c>
      <c r="K1845" s="59">
        <v>2880</v>
      </c>
      <c r="L1845" s="59">
        <v>4000</v>
      </c>
      <c r="M1845" s="59">
        <v>0</v>
      </c>
      <c r="N1845" s="59">
        <v>0</v>
      </c>
      <c r="O1845" s="59">
        <v>0</v>
      </c>
      <c r="P1845" s="59">
        <v>0</v>
      </c>
      <c r="Q1845">
        <v>0</v>
      </c>
      <c r="R1845">
        <v>0</v>
      </c>
    </row>
    <row r="1846" spans="1:19">
      <c r="A1846">
        <v>4211</v>
      </c>
      <c r="B1846" t="s">
        <v>1015</v>
      </c>
      <c r="C1846">
        <v>46</v>
      </c>
      <c r="D1846" t="s">
        <v>832</v>
      </c>
      <c r="E1846">
        <v>104</v>
      </c>
      <c r="F1846" t="s">
        <v>1016</v>
      </c>
      <c r="G1846" t="s">
        <v>1017</v>
      </c>
      <c r="H1846">
        <v>189</v>
      </c>
      <c r="I1846" t="s">
        <v>244</v>
      </c>
      <c r="J1846" t="s">
        <v>245</v>
      </c>
      <c r="K1846" s="59">
        <v>340</v>
      </c>
      <c r="L1846" s="59">
        <v>340</v>
      </c>
      <c r="M1846" s="59">
        <v>0</v>
      </c>
      <c r="N1846" s="59">
        <v>0</v>
      </c>
      <c r="O1846" s="59">
        <v>0</v>
      </c>
      <c r="P1846" s="59">
        <v>0</v>
      </c>
      <c r="Q1846">
        <v>0</v>
      </c>
      <c r="R1846">
        <v>0</v>
      </c>
    </row>
    <row r="1847" spans="1:19">
      <c r="A1847">
        <v>4238</v>
      </c>
      <c r="B1847" t="s">
        <v>1015</v>
      </c>
      <c r="C1847">
        <v>14881</v>
      </c>
      <c r="D1847" t="s">
        <v>879</v>
      </c>
      <c r="E1847">
        <v>104</v>
      </c>
      <c r="F1847" t="s">
        <v>1016</v>
      </c>
      <c r="G1847" t="s">
        <v>1017</v>
      </c>
      <c r="H1847">
        <v>189</v>
      </c>
      <c r="I1847" t="s">
        <v>244</v>
      </c>
      <c r="J1847" t="s">
        <v>245</v>
      </c>
      <c r="K1847" s="59">
        <v>350</v>
      </c>
      <c r="L1847" s="59">
        <v>350</v>
      </c>
      <c r="M1847" s="59">
        <v>0</v>
      </c>
      <c r="N1847" s="59">
        <v>0</v>
      </c>
      <c r="O1847" s="59">
        <v>0</v>
      </c>
      <c r="P1847" s="59">
        <v>0</v>
      </c>
      <c r="Q1847">
        <v>0</v>
      </c>
      <c r="R1847">
        <v>0</v>
      </c>
    </row>
    <row r="1848" spans="1:19">
      <c r="A1848">
        <v>4247</v>
      </c>
      <c r="B1848" t="s">
        <v>1015</v>
      </c>
      <c r="C1848">
        <v>14870</v>
      </c>
      <c r="D1848" t="s">
        <v>869</v>
      </c>
      <c r="E1848">
        <v>104</v>
      </c>
      <c r="F1848" t="s">
        <v>1016</v>
      </c>
      <c r="G1848" t="s">
        <v>1017</v>
      </c>
      <c r="H1848">
        <v>189</v>
      </c>
      <c r="I1848" t="s">
        <v>244</v>
      </c>
      <c r="J1848" t="s">
        <v>245</v>
      </c>
      <c r="K1848" s="59">
        <v>0</v>
      </c>
      <c r="L1848" s="59">
        <v>0</v>
      </c>
      <c r="M1848" s="59">
        <v>0</v>
      </c>
      <c r="N1848" s="59">
        <v>0</v>
      </c>
      <c r="O1848" s="59">
        <v>0</v>
      </c>
      <c r="P1848" s="59">
        <v>0</v>
      </c>
      <c r="Q1848">
        <v>0</v>
      </c>
      <c r="R1848">
        <v>0</v>
      </c>
    </row>
    <row r="1849" spans="1:19">
      <c r="A1849">
        <v>4485</v>
      </c>
      <c r="B1849" t="s">
        <v>1015</v>
      </c>
      <c r="C1849">
        <v>75</v>
      </c>
      <c r="D1849" t="s">
        <v>910</v>
      </c>
      <c r="E1849">
        <v>104</v>
      </c>
      <c r="F1849" t="s">
        <v>1016</v>
      </c>
      <c r="G1849" t="s">
        <v>1017</v>
      </c>
      <c r="H1849">
        <v>189</v>
      </c>
      <c r="I1849" t="s">
        <v>244</v>
      </c>
      <c r="J1849" t="s">
        <v>245</v>
      </c>
      <c r="K1849" s="59">
        <v>500</v>
      </c>
      <c r="L1849" s="59">
        <v>500</v>
      </c>
      <c r="M1849" s="59">
        <v>0</v>
      </c>
      <c r="N1849" s="59">
        <v>0</v>
      </c>
      <c r="O1849" s="59">
        <v>0</v>
      </c>
      <c r="P1849" s="59">
        <v>0</v>
      </c>
      <c r="Q1849">
        <v>0</v>
      </c>
      <c r="R1849">
        <v>0</v>
      </c>
    </row>
    <row r="1850" spans="1:19">
      <c r="A1850">
        <v>4545</v>
      </c>
      <c r="B1850" t="s">
        <v>1015</v>
      </c>
      <c r="C1850">
        <v>84</v>
      </c>
      <c r="D1850" t="s">
        <v>828</v>
      </c>
      <c r="E1850">
        <v>104</v>
      </c>
      <c r="F1850" t="s">
        <v>1016</v>
      </c>
      <c r="G1850" t="s">
        <v>1017</v>
      </c>
      <c r="H1850">
        <v>189</v>
      </c>
      <c r="I1850" t="s">
        <v>244</v>
      </c>
      <c r="J1850" t="s">
        <v>245</v>
      </c>
      <c r="K1850" s="59">
        <v>400</v>
      </c>
      <c r="L1850" s="59">
        <v>400</v>
      </c>
      <c r="M1850" s="59">
        <v>0</v>
      </c>
      <c r="N1850" s="59">
        <v>0</v>
      </c>
      <c r="O1850" s="59">
        <v>0</v>
      </c>
      <c r="P1850" s="59">
        <v>0</v>
      </c>
      <c r="Q1850">
        <v>0</v>
      </c>
      <c r="R1850">
        <v>0</v>
      </c>
    </row>
    <row r="1851" spans="1:19">
      <c r="A1851">
        <v>4582</v>
      </c>
      <c r="B1851" t="s">
        <v>1015</v>
      </c>
      <c r="C1851">
        <v>81</v>
      </c>
      <c r="D1851" t="s">
        <v>853</v>
      </c>
      <c r="E1851">
        <v>104</v>
      </c>
      <c r="F1851" t="s">
        <v>1016</v>
      </c>
      <c r="G1851" t="s">
        <v>1017</v>
      </c>
      <c r="H1851">
        <v>189</v>
      </c>
      <c r="I1851" t="s">
        <v>244</v>
      </c>
      <c r="J1851" t="s">
        <v>245</v>
      </c>
      <c r="K1851" s="59">
        <v>6250</v>
      </c>
      <c r="L1851" s="59">
        <v>6250</v>
      </c>
      <c r="M1851" s="59">
        <v>0</v>
      </c>
      <c r="N1851" s="59">
        <v>0</v>
      </c>
      <c r="O1851" s="59">
        <v>0</v>
      </c>
      <c r="P1851" s="59">
        <v>0</v>
      </c>
      <c r="Q1851">
        <v>0</v>
      </c>
      <c r="R1851">
        <v>0</v>
      </c>
    </row>
    <row r="1852" spans="1:19">
      <c r="A1852">
        <v>4595</v>
      </c>
      <c r="B1852" t="s">
        <v>1015</v>
      </c>
      <c r="C1852">
        <v>10644</v>
      </c>
      <c r="D1852" t="s">
        <v>825</v>
      </c>
      <c r="E1852">
        <v>104</v>
      </c>
      <c r="F1852" t="s">
        <v>1016</v>
      </c>
      <c r="G1852" t="s">
        <v>1017</v>
      </c>
      <c r="H1852">
        <v>189</v>
      </c>
      <c r="I1852" t="s">
        <v>244</v>
      </c>
      <c r="J1852" t="s">
        <v>245</v>
      </c>
      <c r="K1852" s="59">
        <v>500</v>
      </c>
      <c r="L1852" s="59">
        <v>500</v>
      </c>
      <c r="M1852" s="59">
        <v>0</v>
      </c>
      <c r="N1852" s="59">
        <v>0</v>
      </c>
      <c r="O1852" s="59">
        <v>0</v>
      </c>
      <c r="P1852" s="59">
        <v>0</v>
      </c>
      <c r="Q1852">
        <v>0</v>
      </c>
      <c r="R1852">
        <v>0</v>
      </c>
    </row>
    <row r="1853" spans="1:19">
      <c r="A1853">
        <v>4841</v>
      </c>
      <c r="B1853" t="s">
        <v>1015</v>
      </c>
      <c r="C1853">
        <v>16603</v>
      </c>
      <c r="D1853" t="s">
        <v>959</v>
      </c>
      <c r="E1853">
        <v>104</v>
      </c>
      <c r="F1853" t="s">
        <v>1016</v>
      </c>
      <c r="G1853" t="s">
        <v>1017</v>
      </c>
      <c r="H1853">
        <v>189</v>
      </c>
      <c r="I1853" t="s">
        <v>244</v>
      </c>
      <c r="J1853" t="s">
        <v>245</v>
      </c>
      <c r="K1853" s="59">
        <v>0</v>
      </c>
      <c r="L1853" s="59">
        <v>0</v>
      </c>
      <c r="M1853" s="59">
        <v>0</v>
      </c>
      <c r="N1853" s="59">
        <v>0</v>
      </c>
      <c r="O1853" s="59">
        <v>0</v>
      </c>
      <c r="P1853" s="59">
        <v>0</v>
      </c>
      <c r="Q1853">
        <v>0</v>
      </c>
      <c r="R1853">
        <v>0</v>
      </c>
    </row>
    <row r="1854" spans="1:19">
      <c r="A1854">
        <v>5139</v>
      </c>
      <c r="B1854" t="s">
        <v>2167</v>
      </c>
      <c r="C1854">
        <v>8761</v>
      </c>
      <c r="D1854" t="s">
        <v>399</v>
      </c>
      <c r="E1854">
        <v>104</v>
      </c>
      <c r="F1854" t="s">
        <v>1016</v>
      </c>
      <c r="G1854" t="s">
        <v>1017</v>
      </c>
      <c r="H1854">
        <v>189</v>
      </c>
      <c r="I1854" t="s">
        <v>244</v>
      </c>
      <c r="J1854" t="s">
        <v>245</v>
      </c>
      <c r="K1854" s="59">
        <v>6734</v>
      </c>
      <c r="L1854" s="59">
        <v>6734</v>
      </c>
      <c r="M1854" s="59">
        <v>0</v>
      </c>
      <c r="N1854" s="59">
        <v>0</v>
      </c>
      <c r="O1854" s="59">
        <v>0</v>
      </c>
      <c r="P1854" s="59">
        <v>0</v>
      </c>
      <c r="Q1854">
        <v>0</v>
      </c>
      <c r="R1854">
        <v>0</v>
      </c>
      <c r="S1854" t="s">
        <v>2168</v>
      </c>
    </row>
    <row r="1855" spans="1:19">
      <c r="A1855">
        <v>5141</v>
      </c>
      <c r="B1855" t="s">
        <v>2169</v>
      </c>
      <c r="C1855">
        <v>8761</v>
      </c>
      <c r="D1855" t="s">
        <v>399</v>
      </c>
      <c r="E1855">
        <v>104</v>
      </c>
      <c r="F1855" t="s">
        <v>1016</v>
      </c>
      <c r="G1855" t="s">
        <v>1017</v>
      </c>
      <c r="H1855">
        <v>189</v>
      </c>
      <c r="I1855" t="s">
        <v>244</v>
      </c>
      <c r="J1855" t="s">
        <v>245</v>
      </c>
      <c r="K1855" s="59">
        <v>2155</v>
      </c>
      <c r="L1855" s="59">
        <v>2155</v>
      </c>
      <c r="M1855" s="59">
        <v>0</v>
      </c>
      <c r="N1855" s="59">
        <v>0</v>
      </c>
      <c r="O1855" s="59">
        <v>0</v>
      </c>
      <c r="P1855" s="59">
        <v>0</v>
      </c>
      <c r="Q1855">
        <v>0</v>
      </c>
      <c r="R1855">
        <v>0</v>
      </c>
      <c r="S1855" t="s">
        <v>2170</v>
      </c>
    </row>
    <row r="1856" spans="1:19">
      <c r="A1856">
        <v>5354</v>
      </c>
      <c r="B1856" t="s">
        <v>1017</v>
      </c>
      <c r="C1856">
        <v>17081</v>
      </c>
      <c r="D1856" t="s">
        <v>820</v>
      </c>
      <c r="E1856">
        <v>104</v>
      </c>
      <c r="F1856" t="s">
        <v>1016</v>
      </c>
      <c r="G1856" t="s">
        <v>1017</v>
      </c>
      <c r="H1856">
        <v>189</v>
      </c>
      <c r="I1856" t="s">
        <v>244</v>
      </c>
      <c r="J1856" t="s">
        <v>245</v>
      </c>
      <c r="K1856" s="59">
        <v>200</v>
      </c>
      <c r="L1856" s="59">
        <v>200</v>
      </c>
      <c r="M1856" s="59">
        <v>0</v>
      </c>
      <c r="N1856" s="59">
        <v>0</v>
      </c>
      <c r="O1856" s="59">
        <v>0</v>
      </c>
      <c r="P1856" s="59">
        <v>0</v>
      </c>
      <c r="Q1856">
        <v>0</v>
      </c>
      <c r="R1856">
        <v>0</v>
      </c>
    </row>
    <row r="1857" spans="1:19">
      <c r="A1857">
        <v>5696</v>
      </c>
      <c r="B1857" t="s">
        <v>1017</v>
      </c>
      <c r="C1857">
        <v>11730</v>
      </c>
      <c r="D1857" t="s">
        <v>939</v>
      </c>
      <c r="E1857">
        <v>104</v>
      </c>
      <c r="F1857" t="s">
        <v>1016</v>
      </c>
      <c r="G1857" t="s">
        <v>1017</v>
      </c>
      <c r="H1857">
        <v>189</v>
      </c>
      <c r="I1857" t="s">
        <v>244</v>
      </c>
      <c r="J1857" t="s">
        <v>245</v>
      </c>
      <c r="K1857" s="59">
        <v>0</v>
      </c>
      <c r="L1857" s="59">
        <v>930</v>
      </c>
      <c r="M1857" s="59">
        <v>0</v>
      </c>
      <c r="N1857" s="59">
        <v>0</v>
      </c>
      <c r="O1857" s="59">
        <v>0</v>
      </c>
      <c r="P1857" s="59">
        <v>0</v>
      </c>
      <c r="Q1857">
        <v>0</v>
      </c>
      <c r="R1857">
        <v>0</v>
      </c>
      <c r="S1857" t="s">
        <v>2629</v>
      </c>
    </row>
    <row r="1858" spans="1:19">
      <c r="A1858">
        <v>5879</v>
      </c>
      <c r="B1858" t="s">
        <v>1015</v>
      </c>
      <c r="C1858">
        <v>17589</v>
      </c>
      <c r="D1858" t="s">
        <v>777</v>
      </c>
      <c r="E1858">
        <v>104</v>
      </c>
      <c r="F1858" t="s">
        <v>1016</v>
      </c>
      <c r="G1858" t="s">
        <v>1017</v>
      </c>
      <c r="H1858">
        <v>189</v>
      </c>
      <c r="I1858" t="s">
        <v>244</v>
      </c>
      <c r="J1858" t="s">
        <v>245</v>
      </c>
      <c r="K1858" s="59">
        <v>0</v>
      </c>
      <c r="L1858" s="59">
        <v>0</v>
      </c>
      <c r="M1858" s="59">
        <v>0</v>
      </c>
      <c r="N1858" s="59">
        <v>0</v>
      </c>
      <c r="O1858" s="59">
        <v>0</v>
      </c>
      <c r="P1858" s="59">
        <v>0</v>
      </c>
      <c r="Q1858">
        <v>0</v>
      </c>
      <c r="R1858">
        <v>0</v>
      </c>
      <c r="S1858" t="s">
        <v>2246</v>
      </c>
    </row>
    <row r="1859" spans="1:19">
      <c r="A1859">
        <v>5939</v>
      </c>
      <c r="B1859" t="s">
        <v>1015</v>
      </c>
      <c r="C1859">
        <v>17644</v>
      </c>
      <c r="D1859" t="s">
        <v>781</v>
      </c>
      <c r="E1859">
        <v>104</v>
      </c>
      <c r="F1859" t="s">
        <v>1016</v>
      </c>
      <c r="G1859" t="s">
        <v>1017</v>
      </c>
      <c r="H1859">
        <v>189</v>
      </c>
      <c r="I1859" t="s">
        <v>244</v>
      </c>
      <c r="J1859" t="s">
        <v>245</v>
      </c>
      <c r="K1859" s="59">
        <v>20000</v>
      </c>
      <c r="L1859" s="59">
        <v>20000</v>
      </c>
      <c r="M1859" s="59">
        <v>0</v>
      </c>
      <c r="N1859" s="59">
        <v>0</v>
      </c>
      <c r="O1859" s="59">
        <v>0</v>
      </c>
      <c r="P1859" s="59">
        <v>0</v>
      </c>
      <c r="Q1859">
        <v>0</v>
      </c>
      <c r="R1859">
        <v>0</v>
      </c>
    </row>
    <row r="1860" spans="1:19">
      <c r="A1860">
        <v>6028</v>
      </c>
      <c r="B1860" t="s">
        <v>2601</v>
      </c>
      <c r="C1860">
        <v>17595</v>
      </c>
      <c r="D1860" t="s">
        <v>940</v>
      </c>
      <c r="E1860">
        <v>104</v>
      </c>
      <c r="F1860" t="s">
        <v>1016</v>
      </c>
      <c r="G1860" t="s">
        <v>1017</v>
      </c>
      <c r="H1860">
        <v>189</v>
      </c>
      <c r="I1860" t="s">
        <v>244</v>
      </c>
      <c r="J1860" t="s">
        <v>245</v>
      </c>
      <c r="K1860" s="59">
        <v>0</v>
      </c>
      <c r="L1860" s="59">
        <v>2500</v>
      </c>
      <c r="M1860" s="59">
        <v>0</v>
      </c>
      <c r="N1860" s="59">
        <v>0</v>
      </c>
      <c r="O1860" s="59">
        <v>0</v>
      </c>
      <c r="P1860" s="59">
        <v>0</v>
      </c>
      <c r="Q1860">
        <v>0</v>
      </c>
      <c r="R1860">
        <v>0</v>
      </c>
      <c r="S1860" t="s">
        <v>2630</v>
      </c>
    </row>
    <row r="1861" spans="1:19">
      <c r="A1861">
        <v>6557</v>
      </c>
      <c r="B1861" t="s">
        <v>1017</v>
      </c>
      <c r="C1861">
        <v>11731</v>
      </c>
      <c r="D1861" t="s">
        <v>766</v>
      </c>
      <c r="E1861">
        <v>104</v>
      </c>
      <c r="F1861" t="s">
        <v>1016</v>
      </c>
      <c r="G1861" t="s">
        <v>1017</v>
      </c>
      <c r="H1861">
        <v>189</v>
      </c>
      <c r="I1861" t="s">
        <v>244</v>
      </c>
      <c r="J1861" t="s">
        <v>245</v>
      </c>
      <c r="K1861" s="59">
        <v>0</v>
      </c>
      <c r="L1861" s="59">
        <v>0</v>
      </c>
      <c r="M1861" s="59">
        <v>0</v>
      </c>
      <c r="N1861" s="59">
        <v>0</v>
      </c>
      <c r="O1861" s="59">
        <v>0</v>
      </c>
      <c r="P1861" s="59">
        <v>0</v>
      </c>
      <c r="Q1861">
        <v>0</v>
      </c>
      <c r="R1861">
        <v>0</v>
      </c>
    </row>
    <row r="1862" spans="1:19">
      <c r="A1862">
        <v>6607</v>
      </c>
      <c r="B1862" t="s">
        <v>1017</v>
      </c>
      <c r="C1862">
        <v>11859</v>
      </c>
      <c r="D1862" t="s">
        <v>835</v>
      </c>
      <c r="E1862">
        <v>104</v>
      </c>
      <c r="F1862" t="s">
        <v>1016</v>
      </c>
      <c r="G1862" t="s">
        <v>1017</v>
      </c>
      <c r="H1862">
        <v>189</v>
      </c>
      <c r="I1862" t="s">
        <v>244</v>
      </c>
      <c r="J1862" t="s">
        <v>245</v>
      </c>
      <c r="K1862" s="59">
        <v>6000</v>
      </c>
      <c r="L1862" s="59">
        <v>6000</v>
      </c>
      <c r="M1862" s="59">
        <v>175</v>
      </c>
      <c r="N1862" s="59">
        <v>0</v>
      </c>
      <c r="O1862" s="59">
        <v>0</v>
      </c>
      <c r="P1862" s="59">
        <v>0</v>
      </c>
      <c r="Q1862">
        <v>0</v>
      </c>
      <c r="R1862">
        <v>0</v>
      </c>
      <c r="S1862" t="s">
        <v>2295</v>
      </c>
    </row>
    <row r="1863" spans="1:19">
      <c r="A1863">
        <v>6634</v>
      </c>
      <c r="B1863" t="s">
        <v>1017</v>
      </c>
      <c r="C1863">
        <v>13842</v>
      </c>
      <c r="D1863" t="s">
        <v>837</v>
      </c>
      <c r="E1863">
        <v>104</v>
      </c>
      <c r="F1863" t="s">
        <v>1016</v>
      </c>
      <c r="G1863" t="s">
        <v>1017</v>
      </c>
      <c r="H1863">
        <v>189</v>
      </c>
      <c r="I1863" t="s">
        <v>244</v>
      </c>
      <c r="J1863" t="s">
        <v>245</v>
      </c>
      <c r="K1863" s="59">
        <v>3456</v>
      </c>
      <c r="L1863" s="59">
        <v>4800</v>
      </c>
      <c r="M1863" s="59">
        <v>0</v>
      </c>
      <c r="N1863" s="59">
        <v>0</v>
      </c>
      <c r="O1863" s="59">
        <v>0</v>
      </c>
      <c r="P1863" s="59">
        <v>0</v>
      </c>
      <c r="Q1863">
        <v>0</v>
      </c>
      <c r="R1863">
        <v>0</v>
      </c>
      <c r="S1863" t="s">
        <v>2300</v>
      </c>
    </row>
    <row r="1864" spans="1:19">
      <c r="A1864">
        <v>7884</v>
      </c>
      <c r="B1864" t="s">
        <v>1015</v>
      </c>
      <c r="C1864">
        <v>18138</v>
      </c>
      <c r="D1864" t="s">
        <v>783</v>
      </c>
      <c r="E1864">
        <v>104</v>
      </c>
      <c r="F1864" t="s">
        <v>1016</v>
      </c>
      <c r="G1864" t="s">
        <v>1017</v>
      </c>
      <c r="H1864">
        <v>189</v>
      </c>
      <c r="I1864" t="s">
        <v>244</v>
      </c>
      <c r="J1864" t="s">
        <v>245</v>
      </c>
      <c r="K1864" s="59">
        <v>5000</v>
      </c>
      <c r="L1864" s="59">
        <v>5000</v>
      </c>
      <c r="M1864" s="59">
        <v>0</v>
      </c>
      <c r="N1864" s="59">
        <v>0</v>
      </c>
      <c r="O1864" s="59">
        <v>0</v>
      </c>
      <c r="P1864" s="59">
        <v>0</v>
      </c>
      <c r="Q1864">
        <v>0</v>
      </c>
      <c r="R1864">
        <v>0</v>
      </c>
    </row>
    <row r="1865" spans="1:19">
      <c r="A1865">
        <v>8337</v>
      </c>
      <c r="B1865" t="s">
        <v>1015</v>
      </c>
      <c r="C1865">
        <v>60</v>
      </c>
      <c r="D1865" t="s">
        <v>850</v>
      </c>
      <c r="E1865">
        <v>104</v>
      </c>
      <c r="F1865" t="s">
        <v>1016</v>
      </c>
      <c r="G1865" t="s">
        <v>1017</v>
      </c>
      <c r="H1865">
        <v>189</v>
      </c>
      <c r="I1865" t="s">
        <v>244</v>
      </c>
      <c r="J1865" t="s">
        <v>245</v>
      </c>
      <c r="K1865" s="59">
        <v>300</v>
      </c>
      <c r="L1865" s="59">
        <v>300</v>
      </c>
      <c r="M1865" s="59">
        <v>0</v>
      </c>
      <c r="N1865" s="59">
        <v>0</v>
      </c>
      <c r="O1865" s="59">
        <v>0</v>
      </c>
      <c r="P1865" s="59">
        <v>0</v>
      </c>
      <c r="Q1865">
        <v>0</v>
      </c>
      <c r="R1865">
        <v>0</v>
      </c>
    </row>
    <row r="1866" spans="1:19">
      <c r="A1866">
        <v>8343</v>
      </c>
      <c r="B1866" t="s">
        <v>2457</v>
      </c>
      <c r="C1866">
        <v>11131</v>
      </c>
      <c r="D1866" t="s">
        <v>234</v>
      </c>
      <c r="E1866">
        <v>104</v>
      </c>
      <c r="F1866" t="s">
        <v>1016</v>
      </c>
      <c r="G1866" t="s">
        <v>1017</v>
      </c>
      <c r="H1866">
        <v>189</v>
      </c>
      <c r="I1866" t="s">
        <v>244</v>
      </c>
      <c r="J1866" t="s">
        <v>245</v>
      </c>
      <c r="K1866" s="59">
        <v>28790</v>
      </c>
      <c r="L1866" s="59">
        <v>28790</v>
      </c>
      <c r="M1866" s="59">
        <v>8025</v>
      </c>
      <c r="N1866" s="59">
        <v>0</v>
      </c>
      <c r="O1866" s="59">
        <v>0</v>
      </c>
      <c r="P1866" s="59">
        <v>0</v>
      </c>
      <c r="Q1866">
        <v>0</v>
      </c>
      <c r="R1866">
        <v>0</v>
      </c>
      <c r="S1866" t="s">
        <v>2458</v>
      </c>
    </row>
    <row r="1867" spans="1:19">
      <c r="A1867">
        <v>8991</v>
      </c>
      <c r="B1867" t="s">
        <v>1015</v>
      </c>
      <c r="C1867">
        <v>18462</v>
      </c>
      <c r="D1867" t="s">
        <v>778</v>
      </c>
      <c r="E1867">
        <v>104</v>
      </c>
      <c r="F1867" t="s">
        <v>1016</v>
      </c>
      <c r="G1867" t="s">
        <v>1017</v>
      </c>
      <c r="H1867">
        <v>189</v>
      </c>
      <c r="I1867" t="s">
        <v>244</v>
      </c>
      <c r="J1867" t="s">
        <v>245</v>
      </c>
      <c r="K1867" s="59">
        <v>140</v>
      </c>
      <c r="L1867" s="59">
        <v>140</v>
      </c>
      <c r="M1867" s="59">
        <v>0</v>
      </c>
      <c r="N1867" s="59">
        <v>0</v>
      </c>
      <c r="O1867" s="59">
        <v>0</v>
      </c>
      <c r="P1867" s="59">
        <v>0</v>
      </c>
      <c r="Q1867">
        <v>0</v>
      </c>
      <c r="R1867">
        <v>0</v>
      </c>
    </row>
    <row r="1868" spans="1:19">
      <c r="A1868">
        <v>8993</v>
      </c>
      <c r="B1868" t="s">
        <v>1015</v>
      </c>
      <c r="C1868">
        <v>18462</v>
      </c>
      <c r="D1868" t="s">
        <v>778</v>
      </c>
      <c r="E1868">
        <v>104</v>
      </c>
      <c r="F1868" t="s">
        <v>1016</v>
      </c>
      <c r="G1868" t="s">
        <v>1017</v>
      </c>
      <c r="H1868">
        <v>189</v>
      </c>
      <c r="I1868" t="s">
        <v>244</v>
      </c>
      <c r="J1868" t="s">
        <v>245</v>
      </c>
      <c r="K1868" s="59">
        <v>420</v>
      </c>
      <c r="L1868" s="59">
        <v>420</v>
      </c>
      <c r="M1868" s="59">
        <v>0</v>
      </c>
      <c r="N1868" s="59">
        <v>0</v>
      </c>
      <c r="O1868" s="59">
        <v>0</v>
      </c>
      <c r="P1868" s="59">
        <v>0</v>
      </c>
      <c r="Q1868">
        <v>0</v>
      </c>
      <c r="R1868">
        <v>0</v>
      </c>
      <c r="S1868" t="s">
        <v>2520</v>
      </c>
    </row>
    <row r="1869" spans="1:19">
      <c r="A1869">
        <v>9072</v>
      </c>
      <c r="B1869" t="s">
        <v>1015</v>
      </c>
      <c r="C1869">
        <v>14884</v>
      </c>
      <c r="D1869" t="s">
        <v>880</v>
      </c>
      <c r="E1869">
        <v>104</v>
      </c>
      <c r="F1869" t="s">
        <v>1016</v>
      </c>
      <c r="G1869" t="s">
        <v>1017</v>
      </c>
      <c r="H1869">
        <v>189</v>
      </c>
      <c r="I1869" t="s">
        <v>244</v>
      </c>
      <c r="J1869" t="s">
        <v>245</v>
      </c>
      <c r="K1869" s="59">
        <v>600</v>
      </c>
      <c r="L1869" s="59">
        <v>600</v>
      </c>
      <c r="M1869" s="59">
        <v>0</v>
      </c>
      <c r="N1869" s="59">
        <v>0</v>
      </c>
      <c r="O1869" s="59">
        <v>0</v>
      </c>
      <c r="P1869" s="59">
        <v>0</v>
      </c>
      <c r="Q1869">
        <v>0</v>
      </c>
      <c r="R1869">
        <v>0</v>
      </c>
    </row>
    <row r="1870" spans="1:19">
      <c r="A1870">
        <v>9350</v>
      </c>
      <c r="B1870" t="s">
        <v>1015</v>
      </c>
      <c r="C1870">
        <v>18476</v>
      </c>
      <c r="D1870" t="s">
        <v>779</v>
      </c>
      <c r="E1870">
        <v>104</v>
      </c>
      <c r="F1870" t="s">
        <v>1016</v>
      </c>
      <c r="G1870" t="s">
        <v>1017</v>
      </c>
      <c r="H1870">
        <v>189</v>
      </c>
      <c r="I1870" t="s">
        <v>244</v>
      </c>
      <c r="J1870" t="s">
        <v>245</v>
      </c>
      <c r="K1870" s="59">
        <v>1000</v>
      </c>
      <c r="L1870" s="59">
        <v>1000</v>
      </c>
      <c r="M1870" s="59">
        <v>0</v>
      </c>
      <c r="N1870" s="59">
        <v>0</v>
      </c>
      <c r="O1870" s="59">
        <v>0</v>
      </c>
      <c r="P1870" s="59">
        <v>0</v>
      </c>
      <c r="Q1870">
        <v>0</v>
      </c>
      <c r="R1870">
        <v>0</v>
      </c>
    </row>
    <row r="1871" spans="1:19">
      <c r="A1871">
        <v>2719</v>
      </c>
      <c r="B1871" t="s">
        <v>1648</v>
      </c>
      <c r="C1871">
        <v>8638</v>
      </c>
      <c r="D1871" t="s">
        <v>550</v>
      </c>
      <c r="E1871">
        <v>105</v>
      </c>
      <c r="F1871" t="s">
        <v>1649</v>
      </c>
      <c r="G1871" t="s">
        <v>1650</v>
      </c>
      <c r="H1871">
        <v>190</v>
      </c>
      <c r="I1871" t="s">
        <v>358</v>
      </c>
      <c r="J1871" t="s">
        <v>359</v>
      </c>
      <c r="K1871" s="59">
        <v>10000</v>
      </c>
      <c r="L1871" s="59">
        <v>10000</v>
      </c>
      <c r="M1871" s="59">
        <v>0</v>
      </c>
      <c r="N1871" s="59">
        <v>0</v>
      </c>
      <c r="O1871" s="59">
        <v>0</v>
      </c>
      <c r="P1871" s="59">
        <v>0</v>
      </c>
      <c r="Q1871">
        <v>0</v>
      </c>
      <c r="R1871">
        <v>0</v>
      </c>
    </row>
    <row r="1872" spans="1:19">
      <c r="A1872">
        <v>2903</v>
      </c>
      <c r="B1872" t="s">
        <v>1648</v>
      </c>
      <c r="C1872">
        <v>189</v>
      </c>
      <c r="D1872" t="s">
        <v>896</v>
      </c>
      <c r="E1872">
        <v>105</v>
      </c>
      <c r="F1872" t="s">
        <v>1649</v>
      </c>
      <c r="G1872" t="s">
        <v>1650</v>
      </c>
      <c r="H1872">
        <v>190</v>
      </c>
      <c r="I1872" t="s">
        <v>358</v>
      </c>
      <c r="J1872" t="s">
        <v>359</v>
      </c>
      <c r="K1872" s="59">
        <v>6000</v>
      </c>
      <c r="L1872" s="59">
        <v>6000</v>
      </c>
      <c r="M1872" s="59">
        <v>0</v>
      </c>
      <c r="N1872" s="59">
        <v>0</v>
      </c>
      <c r="O1872" s="59">
        <v>0</v>
      </c>
      <c r="P1872" s="59">
        <v>0</v>
      </c>
      <c r="Q1872">
        <v>0</v>
      </c>
      <c r="R1872">
        <v>0</v>
      </c>
    </row>
    <row r="1873" spans="1:19">
      <c r="A1873">
        <v>2943</v>
      </c>
      <c r="B1873" t="s">
        <v>1648</v>
      </c>
      <c r="C1873">
        <v>11732</v>
      </c>
      <c r="D1873" t="s">
        <v>768</v>
      </c>
      <c r="E1873">
        <v>105</v>
      </c>
      <c r="F1873" t="s">
        <v>1649</v>
      </c>
      <c r="G1873" t="s">
        <v>1650</v>
      </c>
      <c r="H1873">
        <v>190</v>
      </c>
      <c r="I1873" t="s">
        <v>358</v>
      </c>
      <c r="J1873" t="s">
        <v>359</v>
      </c>
      <c r="K1873" s="59">
        <v>10000</v>
      </c>
      <c r="L1873" s="59">
        <v>10000</v>
      </c>
      <c r="M1873" s="59">
        <v>0</v>
      </c>
      <c r="N1873" s="59">
        <v>0</v>
      </c>
      <c r="O1873" s="59">
        <v>0</v>
      </c>
      <c r="P1873" s="59">
        <v>0</v>
      </c>
      <c r="Q1873">
        <v>0</v>
      </c>
      <c r="R1873">
        <v>0</v>
      </c>
    </row>
    <row r="1874" spans="1:19">
      <c r="A1874">
        <v>3019</v>
      </c>
      <c r="B1874" t="s">
        <v>1648</v>
      </c>
      <c r="C1874">
        <v>11735</v>
      </c>
      <c r="D1874" t="s">
        <v>769</v>
      </c>
      <c r="E1874">
        <v>105</v>
      </c>
      <c r="F1874" t="s">
        <v>1649</v>
      </c>
      <c r="G1874" t="s">
        <v>1650</v>
      </c>
      <c r="H1874">
        <v>190</v>
      </c>
      <c r="I1874" t="s">
        <v>358</v>
      </c>
      <c r="J1874" t="s">
        <v>359</v>
      </c>
      <c r="K1874" s="59">
        <v>3500</v>
      </c>
      <c r="L1874" s="59">
        <v>3500</v>
      </c>
      <c r="M1874" s="59">
        <v>0</v>
      </c>
      <c r="N1874" s="59">
        <v>0</v>
      </c>
      <c r="O1874" s="59">
        <v>0</v>
      </c>
      <c r="P1874" s="59">
        <v>0</v>
      </c>
      <c r="Q1874">
        <v>0</v>
      </c>
      <c r="R1874">
        <v>0</v>
      </c>
    </row>
    <row r="1875" spans="1:19">
      <c r="A1875">
        <v>3023</v>
      </c>
      <c r="B1875" t="s">
        <v>1648</v>
      </c>
      <c r="C1875">
        <v>11737</v>
      </c>
      <c r="D1875" t="s">
        <v>771</v>
      </c>
      <c r="E1875">
        <v>105</v>
      </c>
      <c r="F1875" t="s">
        <v>1649</v>
      </c>
      <c r="G1875" t="s">
        <v>1650</v>
      </c>
      <c r="H1875">
        <v>190</v>
      </c>
      <c r="I1875" t="s">
        <v>358</v>
      </c>
      <c r="J1875" t="s">
        <v>359</v>
      </c>
      <c r="K1875" s="59">
        <v>0</v>
      </c>
      <c r="L1875" s="59">
        <v>0</v>
      </c>
      <c r="M1875" s="59">
        <v>0</v>
      </c>
      <c r="N1875" s="59">
        <v>0</v>
      </c>
      <c r="O1875" s="59">
        <v>0</v>
      </c>
      <c r="P1875" s="59">
        <v>0</v>
      </c>
      <c r="Q1875">
        <v>0</v>
      </c>
      <c r="R1875">
        <v>0</v>
      </c>
      <c r="S1875" t="s">
        <v>1755</v>
      </c>
    </row>
    <row r="1876" spans="1:19">
      <c r="A1876">
        <v>3114</v>
      </c>
      <c r="B1876" t="s">
        <v>1648</v>
      </c>
      <c r="C1876">
        <v>11728</v>
      </c>
      <c r="D1876" t="s">
        <v>764</v>
      </c>
      <c r="E1876">
        <v>105</v>
      </c>
      <c r="F1876" t="s">
        <v>1649</v>
      </c>
      <c r="G1876" t="s">
        <v>1650</v>
      </c>
      <c r="H1876">
        <v>190</v>
      </c>
      <c r="I1876" t="s">
        <v>358</v>
      </c>
      <c r="J1876" t="s">
        <v>359</v>
      </c>
      <c r="K1876" s="59">
        <v>14000</v>
      </c>
      <c r="L1876" s="59">
        <v>14000</v>
      </c>
      <c r="M1876" s="59">
        <v>0</v>
      </c>
      <c r="N1876" s="59">
        <v>0</v>
      </c>
      <c r="O1876" s="59">
        <v>0</v>
      </c>
      <c r="P1876" s="59">
        <v>0</v>
      </c>
      <c r="Q1876">
        <v>0</v>
      </c>
      <c r="R1876">
        <v>0</v>
      </c>
    </row>
    <row r="1877" spans="1:19">
      <c r="A1877">
        <v>3297</v>
      </c>
      <c r="B1877" t="s">
        <v>1648</v>
      </c>
      <c r="C1877">
        <v>15983</v>
      </c>
      <c r="D1877" t="s">
        <v>701</v>
      </c>
      <c r="E1877">
        <v>105</v>
      </c>
      <c r="F1877" t="s">
        <v>1649</v>
      </c>
      <c r="G1877" t="s">
        <v>1650</v>
      </c>
      <c r="H1877">
        <v>190</v>
      </c>
      <c r="I1877" t="s">
        <v>358</v>
      </c>
      <c r="J1877" t="s">
        <v>359</v>
      </c>
      <c r="K1877" s="59">
        <v>18156</v>
      </c>
      <c r="L1877" s="59">
        <v>18156</v>
      </c>
      <c r="M1877" s="59">
        <v>0</v>
      </c>
      <c r="N1877" s="59">
        <v>0</v>
      </c>
      <c r="O1877" s="59">
        <v>0</v>
      </c>
      <c r="P1877" s="59">
        <v>0</v>
      </c>
      <c r="Q1877">
        <v>0</v>
      </c>
      <c r="R1877">
        <v>0</v>
      </c>
    </row>
    <row r="1878" spans="1:19">
      <c r="A1878">
        <v>3352</v>
      </c>
      <c r="B1878" t="s">
        <v>1805</v>
      </c>
      <c r="C1878">
        <v>7554</v>
      </c>
      <c r="D1878" t="s">
        <v>941</v>
      </c>
      <c r="E1878">
        <v>331</v>
      </c>
      <c r="F1878" t="s">
        <v>1304</v>
      </c>
      <c r="G1878" t="s">
        <v>1305</v>
      </c>
      <c r="H1878">
        <v>190</v>
      </c>
      <c r="I1878" t="s">
        <v>358</v>
      </c>
      <c r="J1878" t="s">
        <v>359</v>
      </c>
      <c r="K1878" s="59">
        <v>0</v>
      </c>
      <c r="L1878" s="59">
        <v>0</v>
      </c>
      <c r="M1878" s="59">
        <v>0</v>
      </c>
      <c r="N1878" s="59">
        <v>0</v>
      </c>
      <c r="O1878" s="59">
        <v>0</v>
      </c>
      <c r="P1878" s="59">
        <v>0</v>
      </c>
      <c r="Q1878">
        <v>0</v>
      </c>
      <c r="R1878">
        <v>0</v>
      </c>
    </row>
    <row r="1879" spans="1:19">
      <c r="A1879">
        <v>3427</v>
      </c>
      <c r="B1879" t="s">
        <v>1648</v>
      </c>
      <c r="C1879">
        <v>14055</v>
      </c>
      <c r="D1879" t="s">
        <v>599</v>
      </c>
      <c r="E1879">
        <v>105</v>
      </c>
      <c r="F1879" t="s">
        <v>1649</v>
      </c>
      <c r="G1879" t="s">
        <v>1650</v>
      </c>
      <c r="H1879">
        <v>190</v>
      </c>
      <c r="I1879" t="s">
        <v>358</v>
      </c>
      <c r="J1879" t="s">
        <v>359</v>
      </c>
      <c r="K1879" s="59">
        <v>0</v>
      </c>
      <c r="L1879" s="59">
        <v>0</v>
      </c>
      <c r="M1879" s="59">
        <v>0</v>
      </c>
      <c r="N1879" s="59">
        <v>0</v>
      </c>
      <c r="O1879" s="59">
        <v>0</v>
      </c>
      <c r="P1879" s="59">
        <v>0</v>
      </c>
      <c r="Q1879">
        <v>0</v>
      </c>
      <c r="R1879">
        <v>0</v>
      </c>
    </row>
    <row r="1880" spans="1:19">
      <c r="A1880">
        <v>3462</v>
      </c>
      <c r="B1880" t="s">
        <v>1648</v>
      </c>
      <c r="C1880">
        <v>11731</v>
      </c>
      <c r="D1880" t="s">
        <v>766</v>
      </c>
      <c r="E1880">
        <v>105</v>
      </c>
      <c r="F1880" t="s">
        <v>1649</v>
      </c>
      <c r="G1880" t="s">
        <v>1650</v>
      </c>
      <c r="H1880">
        <v>190</v>
      </c>
      <c r="I1880" t="s">
        <v>358</v>
      </c>
      <c r="J1880" t="s">
        <v>359</v>
      </c>
      <c r="K1880" s="59">
        <v>19000</v>
      </c>
      <c r="L1880" s="59">
        <v>19000</v>
      </c>
      <c r="M1880" s="59">
        <v>0</v>
      </c>
      <c r="N1880" s="59">
        <v>0</v>
      </c>
      <c r="O1880" s="59">
        <v>0</v>
      </c>
      <c r="P1880" s="59">
        <v>0</v>
      </c>
      <c r="Q1880">
        <v>0</v>
      </c>
      <c r="R1880">
        <v>0</v>
      </c>
    </row>
    <row r="1881" spans="1:19">
      <c r="A1881">
        <v>3954</v>
      </c>
      <c r="B1881" t="s">
        <v>1648</v>
      </c>
      <c r="C1881">
        <v>15965</v>
      </c>
      <c r="D1881" t="s">
        <v>774</v>
      </c>
      <c r="E1881">
        <v>105</v>
      </c>
      <c r="F1881" t="s">
        <v>1649</v>
      </c>
      <c r="G1881" t="s">
        <v>1650</v>
      </c>
      <c r="H1881">
        <v>190</v>
      </c>
      <c r="I1881" t="s">
        <v>358</v>
      </c>
      <c r="J1881" t="s">
        <v>359</v>
      </c>
      <c r="K1881" s="59">
        <v>3295.13</v>
      </c>
      <c r="L1881" s="59">
        <v>3295.13</v>
      </c>
      <c r="M1881" s="59">
        <v>0</v>
      </c>
      <c r="N1881" s="59">
        <v>0</v>
      </c>
      <c r="O1881" s="59">
        <v>0</v>
      </c>
      <c r="P1881" s="59">
        <v>0</v>
      </c>
      <c r="Q1881">
        <v>0</v>
      </c>
      <c r="R1881">
        <v>0</v>
      </c>
    </row>
    <row r="1882" spans="1:19">
      <c r="A1882">
        <v>3970</v>
      </c>
      <c r="B1882" t="s">
        <v>1648</v>
      </c>
      <c r="C1882">
        <v>15068</v>
      </c>
      <c r="D1882" t="s">
        <v>862</v>
      </c>
      <c r="E1882">
        <v>105</v>
      </c>
      <c r="F1882" t="s">
        <v>1649</v>
      </c>
      <c r="G1882" t="s">
        <v>1650</v>
      </c>
      <c r="H1882">
        <v>190</v>
      </c>
      <c r="I1882" t="s">
        <v>358</v>
      </c>
      <c r="J1882" t="s">
        <v>359</v>
      </c>
      <c r="K1882" s="59">
        <v>5000</v>
      </c>
      <c r="L1882" s="59">
        <v>5000</v>
      </c>
      <c r="M1882" s="59">
        <v>0</v>
      </c>
      <c r="N1882" s="59">
        <v>0</v>
      </c>
      <c r="O1882" s="59">
        <v>0</v>
      </c>
      <c r="P1882" s="59">
        <v>0</v>
      </c>
      <c r="Q1882">
        <v>0</v>
      </c>
      <c r="R1882">
        <v>0</v>
      </c>
      <c r="S1882" t="s">
        <v>1987</v>
      </c>
    </row>
    <row r="1883" spans="1:19">
      <c r="A1883">
        <v>4134</v>
      </c>
      <c r="B1883" t="s">
        <v>1648</v>
      </c>
      <c r="C1883">
        <v>16079</v>
      </c>
      <c r="D1883" t="s">
        <v>864</v>
      </c>
      <c r="E1883">
        <v>105</v>
      </c>
      <c r="F1883" t="s">
        <v>1649</v>
      </c>
      <c r="G1883" t="s">
        <v>1650</v>
      </c>
      <c r="H1883">
        <v>190</v>
      </c>
      <c r="I1883" t="s">
        <v>358</v>
      </c>
      <c r="J1883" t="s">
        <v>359</v>
      </c>
      <c r="K1883" s="59">
        <v>2880</v>
      </c>
      <c r="L1883" s="59">
        <v>3500</v>
      </c>
      <c r="M1883" s="59">
        <v>0</v>
      </c>
      <c r="N1883" s="59">
        <v>0</v>
      </c>
      <c r="O1883" s="59">
        <v>0</v>
      </c>
      <c r="P1883" s="59">
        <v>0</v>
      </c>
      <c r="Q1883">
        <v>0</v>
      </c>
      <c r="R1883">
        <v>0</v>
      </c>
      <c r="S1883" t="s">
        <v>2029</v>
      </c>
    </row>
    <row r="1884" spans="1:19">
      <c r="A1884">
        <v>4205</v>
      </c>
      <c r="B1884" t="s">
        <v>1648</v>
      </c>
      <c r="C1884">
        <v>11726</v>
      </c>
      <c r="D1884" t="s">
        <v>843</v>
      </c>
      <c r="E1884">
        <v>105</v>
      </c>
      <c r="F1884" t="s">
        <v>1649</v>
      </c>
      <c r="G1884" t="s">
        <v>1650</v>
      </c>
      <c r="H1884">
        <v>190</v>
      </c>
      <c r="I1884" t="s">
        <v>358</v>
      </c>
      <c r="J1884" t="s">
        <v>359</v>
      </c>
      <c r="K1884" s="59">
        <v>0</v>
      </c>
      <c r="L1884" s="59">
        <v>0</v>
      </c>
      <c r="M1884" s="59">
        <v>0</v>
      </c>
      <c r="N1884" s="59">
        <v>0</v>
      </c>
      <c r="O1884" s="59">
        <v>0</v>
      </c>
      <c r="P1884" s="59">
        <v>0</v>
      </c>
      <c r="Q1884">
        <v>0</v>
      </c>
      <c r="R1884">
        <v>0</v>
      </c>
    </row>
    <row r="1885" spans="1:19">
      <c r="A1885">
        <v>5923</v>
      </c>
      <c r="B1885" t="s">
        <v>1648</v>
      </c>
      <c r="C1885">
        <v>17586</v>
      </c>
      <c r="D1885" t="s">
        <v>775</v>
      </c>
      <c r="E1885">
        <v>105</v>
      </c>
      <c r="F1885" t="s">
        <v>1649</v>
      </c>
      <c r="G1885" t="s">
        <v>1650</v>
      </c>
      <c r="H1885">
        <v>190</v>
      </c>
      <c r="I1885" t="s">
        <v>358</v>
      </c>
      <c r="J1885" t="s">
        <v>359</v>
      </c>
      <c r="K1885" s="59">
        <v>9000</v>
      </c>
      <c r="L1885" s="59">
        <v>9000</v>
      </c>
      <c r="M1885" s="59">
        <v>0</v>
      </c>
      <c r="N1885" s="59">
        <v>0</v>
      </c>
      <c r="O1885" s="59">
        <v>0</v>
      </c>
      <c r="P1885" s="59">
        <v>0</v>
      </c>
      <c r="Q1885">
        <v>0</v>
      </c>
      <c r="R1885">
        <v>0</v>
      </c>
      <c r="S1885" t="s">
        <v>2255</v>
      </c>
    </row>
    <row r="1886" spans="1:19">
      <c r="A1886">
        <v>5940</v>
      </c>
      <c r="B1886" t="s">
        <v>1648</v>
      </c>
      <c r="C1886">
        <v>17644</v>
      </c>
      <c r="D1886" t="s">
        <v>781</v>
      </c>
      <c r="E1886">
        <v>105</v>
      </c>
      <c r="F1886" t="s">
        <v>1649</v>
      </c>
      <c r="G1886" t="s">
        <v>1650</v>
      </c>
      <c r="H1886">
        <v>190</v>
      </c>
      <c r="I1886" t="s">
        <v>358</v>
      </c>
      <c r="J1886" t="s">
        <v>359</v>
      </c>
      <c r="K1886" s="59">
        <v>50000</v>
      </c>
      <c r="L1886" s="59">
        <v>50000</v>
      </c>
      <c r="M1886" s="59">
        <v>0</v>
      </c>
      <c r="N1886" s="59">
        <v>0</v>
      </c>
      <c r="O1886" s="59">
        <v>0</v>
      </c>
      <c r="P1886" s="59">
        <v>0</v>
      </c>
      <c r="Q1886">
        <v>0</v>
      </c>
      <c r="R1886">
        <v>0</v>
      </c>
    </row>
    <row r="1887" spans="1:19">
      <c r="A1887">
        <v>6530</v>
      </c>
      <c r="B1887" t="s">
        <v>1650</v>
      </c>
      <c r="C1887">
        <v>14895</v>
      </c>
      <c r="D1887" t="s">
        <v>890</v>
      </c>
      <c r="E1887">
        <v>105</v>
      </c>
      <c r="F1887" t="s">
        <v>1649</v>
      </c>
      <c r="G1887" t="s">
        <v>1650</v>
      </c>
      <c r="H1887">
        <v>190</v>
      </c>
      <c r="I1887" t="s">
        <v>358</v>
      </c>
      <c r="J1887" t="s">
        <v>359</v>
      </c>
      <c r="K1887" s="59">
        <v>0</v>
      </c>
      <c r="L1887" s="59">
        <v>0</v>
      </c>
      <c r="M1887" s="59">
        <v>0</v>
      </c>
      <c r="N1887" s="59">
        <v>0</v>
      </c>
      <c r="O1887" s="59">
        <v>0</v>
      </c>
      <c r="P1887" s="59">
        <v>0</v>
      </c>
      <c r="Q1887">
        <v>0</v>
      </c>
      <c r="R1887">
        <v>0</v>
      </c>
    </row>
    <row r="1888" spans="1:19">
      <c r="A1888">
        <v>6531</v>
      </c>
      <c r="B1888" t="s">
        <v>1650</v>
      </c>
      <c r="C1888">
        <v>14892</v>
      </c>
      <c r="D1888" t="s">
        <v>888</v>
      </c>
      <c r="E1888">
        <v>105</v>
      </c>
      <c r="F1888" t="s">
        <v>1649</v>
      </c>
      <c r="G1888" t="s">
        <v>1650</v>
      </c>
      <c r="H1888">
        <v>190</v>
      </c>
      <c r="I1888" t="s">
        <v>358</v>
      </c>
      <c r="J1888" t="s">
        <v>359</v>
      </c>
      <c r="K1888" s="59">
        <v>0</v>
      </c>
      <c r="L1888" s="59">
        <v>0</v>
      </c>
      <c r="M1888" s="59">
        <v>0</v>
      </c>
      <c r="N1888" s="59">
        <v>0</v>
      </c>
      <c r="O1888" s="59">
        <v>0</v>
      </c>
      <c r="P1888" s="59">
        <v>0</v>
      </c>
      <c r="Q1888">
        <v>0</v>
      </c>
      <c r="R1888">
        <v>0</v>
      </c>
    </row>
    <row r="1889" spans="1:19">
      <c r="A1889">
        <v>6616</v>
      </c>
      <c r="B1889" t="s">
        <v>1650</v>
      </c>
      <c r="C1889">
        <v>81</v>
      </c>
      <c r="D1889" t="s">
        <v>853</v>
      </c>
      <c r="E1889">
        <v>105</v>
      </c>
      <c r="F1889" t="s">
        <v>1649</v>
      </c>
      <c r="G1889" t="s">
        <v>1650</v>
      </c>
      <c r="H1889">
        <v>190</v>
      </c>
      <c r="I1889" t="s">
        <v>358</v>
      </c>
      <c r="J1889" t="s">
        <v>359</v>
      </c>
      <c r="K1889" s="59">
        <v>0</v>
      </c>
      <c r="L1889" s="59">
        <v>0</v>
      </c>
      <c r="M1889" s="59">
        <v>0</v>
      </c>
      <c r="N1889" s="59">
        <v>0</v>
      </c>
      <c r="O1889" s="59">
        <v>0</v>
      </c>
      <c r="P1889" s="59">
        <v>0</v>
      </c>
      <c r="Q1889">
        <v>0</v>
      </c>
      <c r="R1889">
        <v>0</v>
      </c>
    </row>
    <row r="1890" spans="1:19">
      <c r="A1890">
        <v>7885</v>
      </c>
      <c r="B1890" t="s">
        <v>1648</v>
      </c>
      <c r="C1890">
        <v>18138</v>
      </c>
      <c r="D1890" t="s">
        <v>783</v>
      </c>
      <c r="E1890">
        <v>105</v>
      </c>
      <c r="F1890" t="s">
        <v>1649</v>
      </c>
      <c r="G1890" t="s">
        <v>1650</v>
      </c>
      <c r="H1890">
        <v>190</v>
      </c>
      <c r="I1890" t="s">
        <v>358</v>
      </c>
      <c r="J1890" t="s">
        <v>359</v>
      </c>
      <c r="K1890" s="59">
        <v>15000</v>
      </c>
      <c r="L1890" s="59">
        <v>15000</v>
      </c>
      <c r="M1890" s="59">
        <v>0</v>
      </c>
      <c r="N1890" s="59">
        <v>0</v>
      </c>
      <c r="O1890" s="59">
        <v>0</v>
      </c>
      <c r="P1890" s="59">
        <v>0</v>
      </c>
      <c r="Q1890">
        <v>0</v>
      </c>
      <c r="R1890">
        <v>0</v>
      </c>
    </row>
    <row r="1891" spans="1:19">
      <c r="A1891">
        <v>8992</v>
      </c>
      <c r="B1891" t="s">
        <v>1015</v>
      </c>
      <c r="C1891">
        <v>18462</v>
      </c>
      <c r="D1891" t="s">
        <v>778</v>
      </c>
      <c r="E1891">
        <v>104</v>
      </c>
      <c r="F1891" t="s">
        <v>1016</v>
      </c>
      <c r="G1891" t="s">
        <v>1017</v>
      </c>
      <c r="H1891">
        <v>190</v>
      </c>
      <c r="I1891" t="s">
        <v>358</v>
      </c>
      <c r="J1891" t="s">
        <v>359</v>
      </c>
      <c r="K1891" s="59">
        <v>8400</v>
      </c>
      <c r="L1891" s="59">
        <v>8400</v>
      </c>
      <c r="M1891" s="59">
        <v>0</v>
      </c>
      <c r="N1891" s="59">
        <v>0</v>
      </c>
      <c r="O1891" s="59">
        <v>0</v>
      </c>
      <c r="P1891" s="59">
        <v>0</v>
      </c>
      <c r="Q1891">
        <v>0</v>
      </c>
      <c r="R1891">
        <v>0</v>
      </c>
      <c r="S1891" t="s">
        <v>2519</v>
      </c>
    </row>
    <row r="1892" spans="1:19">
      <c r="A1892">
        <v>9343</v>
      </c>
      <c r="B1892" t="s">
        <v>1648</v>
      </c>
      <c r="C1892">
        <v>17587</v>
      </c>
      <c r="D1892" t="s">
        <v>776</v>
      </c>
      <c r="E1892">
        <v>105</v>
      </c>
      <c r="F1892" t="s">
        <v>1649</v>
      </c>
      <c r="G1892" t="s">
        <v>1650</v>
      </c>
      <c r="H1892">
        <v>190</v>
      </c>
      <c r="I1892" t="s">
        <v>358</v>
      </c>
      <c r="J1892" t="s">
        <v>359</v>
      </c>
      <c r="K1892" s="59">
        <v>7000</v>
      </c>
      <c r="L1892" s="59">
        <v>7000</v>
      </c>
      <c r="M1892" s="59">
        <v>7000</v>
      </c>
      <c r="N1892" s="59">
        <v>0</v>
      </c>
      <c r="O1892" s="59">
        <v>0</v>
      </c>
      <c r="P1892" s="59">
        <v>0</v>
      </c>
      <c r="Q1892">
        <v>0</v>
      </c>
      <c r="R1892">
        <v>0</v>
      </c>
      <c r="S1892" t="s">
        <v>1223</v>
      </c>
    </row>
    <row r="1893" spans="1:19">
      <c r="A1893">
        <v>2091</v>
      </c>
      <c r="B1893" t="s">
        <v>1126</v>
      </c>
      <c r="C1893">
        <v>204</v>
      </c>
      <c r="D1893" t="s">
        <v>926</v>
      </c>
      <c r="E1893">
        <v>104</v>
      </c>
      <c r="F1893" t="s">
        <v>1016</v>
      </c>
      <c r="G1893" t="s">
        <v>1017</v>
      </c>
      <c r="H1893">
        <v>191</v>
      </c>
      <c r="I1893" t="s">
        <v>295</v>
      </c>
      <c r="J1893" t="s">
        <v>296</v>
      </c>
      <c r="K1893" s="59">
        <v>44000</v>
      </c>
      <c r="L1893" s="59">
        <v>44000</v>
      </c>
      <c r="M1893" s="59">
        <v>0</v>
      </c>
      <c r="N1893" s="59">
        <v>0</v>
      </c>
      <c r="O1893" s="59">
        <v>0</v>
      </c>
      <c r="P1893" s="59">
        <v>0</v>
      </c>
      <c r="Q1893">
        <v>0</v>
      </c>
      <c r="R1893">
        <v>0</v>
      </c>
      <c r="S1893" t="s">
        <v>1127</v>
      </c>
    </row>
    <row r="1894" spans="1:19">
      <c r="A1894">
        <v>4667</v>
      </c>
      <c r="B1894" t="s">
        <v>2124</v>
      </c>
      <c r="C1894">
        <v>336</v>
      </c>
      <c r="D1894" t="s">
        <v>235</v>
      </c>
      <c r="E1894">
        <v>208</v>
      </c>
      <c r="F1894" t="s">
        <v>1119</v>
      </c>
      <c r="G1894" t="s">
        <v>1120</v>
      </c>
      <c r="H1894">
        <v>191</v>
      </c>
      <c r="I1894" t="s">
        <v>295</v>
      </c>
      <c r="J1894" t="s">
        <v>296</v>
      </c>
      <c r="K1894" s="59">
        <v>0</v>
      </c>
      <c r="L1894" s="59">
        <v>1000</v>
      </c>
      <c r="M1894" s="59">
        <v>0</v>
      </c>
      <c r="N1894" s="59">
        <v>0</v>
      </c>
      <c r="O1894" s="59">
        <v>0</v>
      </c>
      <c r="P1894" s="59">
        <v>0</v>
      </c>
      <c r="Q1894">
        <v>0</v>
      </c>
      <c r="R1894">
        <v>0</v>
      </c>
    </row>
    <row r="1895" spans="1:19">
      <c r="A1895">
        <v>2435</v>
      </c>
      <c r="B1895" t="s">
        <v>1393</v>
      </c>
      <c r="C1895">
        <v>8761</v>
      </c>
      <c r="D1895" t="s">
        <v>399</v>
      </c>
      <c r="E1895">
        <v>335</v>
      </c>
      <c r="F1895" t="s">
        <v>1066</v>
      </c>
      <c r="G1895" t="s">
        <v>1067</v>
      </c>
      <c r="H1895">
        <v>192</v>
      </c>
      <c r="I1895" t="s">
        <v>291</v>
      </c>
      <c r="J1895" t="s">
        <v>292</v>
      </c>
      <c r="K1895" s="59">
        <v>18875.849999999999</v>
      </c>
      <c r="L1895" s="59">
        <v>18875.849999999999</v>
      </c>
      <c r="M1895" s="59">
        <v>0</v>
      </c>
      <c r="N1895" s="59">
        <v>0</v>
      </c>
      <c r="O1895" s="59">
        <v>0</v>
      </c>
      <c r="P1895" s="59">
        <v>0</v>
      </c>
      <c r="Q1895">
        <v>0</v>
      </c>
      <c r="R1895">
        <v>0</v>
      </c>
      <c r="S1895" t="s">
        <v>1394</v>
      </c>
    </row>
    <row r="1896" spans="1:19">
      <c r="A1896">
        <v>2451</v>
      </c>
      <c r="B1896" t="s">
        <v>1409</v>
      </c>
      <c r="C1896">
        <v>8761</v>
      </c>
      <c r="D1896" t="s">
        <v>399</v>
      </c>
      <c r="E1896">
        <v>335</v>
      </c>
      <c r="F1896" t="s">
        <v>1066</v>
      </c>
      <c r="G1896" t="s">
        <v>1067</v>
      </c>
      <c r="H1896">
        <v>192</v>
      </c>
      <c r="I1896" t="s">
        <v>291</v>
      </c>
      <c r="J1896" t="s">
        <v>292</v>
      </c>
      <c r="K1896" s="59">
        <v>2620.7399999999998</v>
      </c>
      <c r="L1896" s="59">
        <v>2620.7399999999998</v>
      </c>
      <c r="M1896" s="59">
        <v>0</v>
      </c>
      <c r="N1896" s="59">
        <v>0</v>
      </c>
      <c r="O1896" s="59">
        <v>0</v>
      </c>
      <c r="P1896" s="59">
        <v>0</v>
      </c>
      <c r="Q1896">
        <v>0</v>
      </c>
      <c r="R1896">
        <v>0</v>
      </c>
      <c r="S1896" t="s">
        <v>1410</v>
      </c>
    </row>
    <row r="1897" spans="1:19">
      <c r="A1897">
        <v>2456</v>
      </c>
      <c r="B1897" t="s">
        <v>1416</v>
      </c>
      <c r="C1897">
        <v>8761</v>
      </c>
      <c r="D1897" t="s">
        <v>399</v>
      </c>
      <c r="E1897">
        <v>335</v>
      </c>
      <c r="F1897" t="s">
        <v>1066</v>
      </c>
      <c r="G1897" t="s">
        <v>1067</v>
      </c>
      <c r="H1897">
        <v>192</v>
      </c>
      <c r="I1897" t="s">
        <v>291</v>
      </c>
      <c r="J1897" t="s">
        <v>292</v>
      </c>
      <c r="K1897" s="59">
        <v>3060</v>
      </c>
      <c r="L1897" s="59">
        <v>3060</v>
      </c>
      <c r="M1897" s="59">
        <v>0</v>
      </c>
      <c r="N1897" s="59">
        <v>0</v>
      </c>
      <c r="O1897" s="59">
        <v>0</v>
      </c>
      <c r="P1897" s="59">
        <v>0</v>
      </c>
      <c r="Q1897">
        <v>0</v>
      </c>
      <c r="R1897">
        <v>0</v>
      </c>
      <c r="S1897" t="s">
        <v>1417</v>
      </c>
    </row>
    <row r="1898" spans="1:19">
      <c r="A1898">
        <v>2469</v>
      </c>
      <c r="B1898" t="s">
        <v>1433</v>
      </c>
      <c r="C1898">
        <v>8761</v>
      </c>
      <c r="D1898" t="s">
        <v>399</v>
      </c>
      <c r="E1898">
        <v>335</v>
      </c>
      <c r="F1898" t="s">
        <v>1066</v>
      </c>
      <c r="G1898" t="s">
        <v>1067</v>
      </c>
      <c r="H1898">
        <v>192</v>
      </c>
      <c r="I1898" t="s">
        <v>291</v>
      </c>
      <c r="J1898" t="s">
        <v>292</v>
      </c>
      <c r="K1898" s="59">
        <v>3168.18</v>
      </c>
      <c r="L1898" s="59">
        <v>3168.18</v>
      </c>
      <c r="M1898" s="59">
        <v>0</v>
      </c>
      <c r="N1898" s="59">
        <v>0</v>
      </c>
      <c r="O1898" s="59">
        <v>0</v>
      </c>
      <c r="P1898" s="59">
        <v>0</v>
      </c>
      <c r="Q1898">
        <v>0</v>
      </c>
      <c r="R1898">
        <v>0</v>
      </c>
      <c r="S1898" t="s">
        <v>1434</v>
      </c>
    </row>
    <row r="1899" spans="1:19">
      <c r="A1899">
        <v>2478</v>
      </c>
      <c r="B1899" t="s">
        <v>1442</v>
      </c>
      <c r="C1899">
        <v>8761</v>
      </c>
      <c r="D1899" t="s">
        <v>399</v>
      </c>
      <c r="E1899">
        <v>335</v>
      </c>
      <c r="F1899" t="s">
        <v>1066</v>
      </c>
      <c r="G1899" t="s">
        <v>1067</v>
      </c>
      <c r="H1899">
        <v>192</v>
      </c>
      <c r="I1899" t="s">
        <v>291</v>
      </c>
      <c r="J1899" t="s">
        <v>292</v>
      </c>
      <c r="K1899" s="59">
        <v>2400</v>
      </c>
      <c r="L1899" s="59">
        <v>2400</v>
      </c>
      <c r="M1899" s="59">
        <v>0</v>
      </c>
      <c r="N1899" s="59">
        <v>0</v>
      </c>
      <c r="O1899" s="59">
        <v>0</v>
      </c>
      <c r="P1899" s="59">
        <v>0</v>
      </c>
      <c r="Q1899">
        <v>0</v>
      </c>
      <c r="R1899">
        <v>0</v>
      </c>
      <c r="S1899" t="s">
        <v>1443</v>
      </c>
    </row>
    <row r="1900" spans="1:19">
      <c r="A1900">
        <v>2491</v>
      </c>
      <c r="B1900" t="s">
        <v>1461</v>
      </c>
      <c r="C1900">
        <v>8761</v>
      </c>
      <c r="D1900" t="s">
        <v>399</v>
      </c>
      <c r="E1900">
        <v>335</v>
      </c>
      <c r="F1900" t="s">
        <v>1066</v>
      </c>
      <c r="G1900" t="s">
        <v>1067</v>
      </c>
      <c r="H1900">
        <v>192</v>
      </c>
      <c r="I1900" t="s">
        <v>291</v>
      </c>
      <c r="J1900" t="s">
        <v>292</v>
      </c>
      <c r="K1900" s="59">
        <v>918</v>
      </c>
      <c r="L1900" s="59">
        <v>918</v>
      </c>
      <c r="M1900" s="59">
        <v>0</v>
      </c>
      <c r="N1900" s="59">
        <v>0</v>
      </c>
      <c r="O1900" s="59">
        <v>0</v>
      </c>
      <c r="P1900" s="59">
        <v>0</v>
      </c>
      <c r="Q1900">
        <v>0</v>
      </c>
      <c r="R1900">
        <v>0</v>
      </c>
      <c r="S1900" t="s">
        <v>1462</v>
      </c>
    </row>
    <row r="1901" spans="1:19">
      <c r="A1901">
        <v>3011</v>
      </c>
      <c r="B1901" t="s">
        <v>1751</v>
      </c>
      <c r="C1901">
        <v>11738</v>
      </c>
      <c r="D1901" t="s">
        <v>772</v>
      </c>
      <c r="E1901">
        <v>335</v>
      </c>
      <c r="F1901" t="s">
        <v>1066</v>
      </c>
      <c r="G1901" t="s">
        <v>1067</v>
      </c>
      <c r="H1901">
        <v>192</v>
      </c>
      <c r="I1901" t="s">
        <v>291</v>
      </c>
      <c r="J1901" t="s">
        <v>292</v>
      </c>
      <c r="K1901" s="59">
        <v>0</v>
      </c>
      <c r="L1901" s="59">
        <v>0</v>
      </c>
      <c r="M1901" s="59">
        <v>0</v>
      </c>
      <c r="N1901" s="59">
        <v>0</v>
      </c>
      <c r="O1901" s="59">
        <v>0</v>
      </c>
      <c r="P1901" s="59">
        <v>0</v>
      </c>
      <c r="Q1901">
        <v>0</v>
      </c>
      <c r="R1901">
        <v>0</v>
      </c>
    </row>
    <row r="1902" spans="1:19">
      <c r="A1902">
        <v>3125</v>
      </c>
      <c r="B1902" t="s">
        <v>1788</v>
      </c>
      <c r="C1902">
        <v>11729</v>
      </c>
      <c r="D1902" t="s">
        <v>765</v>
      </c>
      <c r="E1902">
        <v>331</v>
      </c>
      <c r="F1902" t="s">
        <v>1304</v>
      </c>
      <c r="G1902" t="s">
        <v>1305</v>
      </c>
      <c r="H1902">
        <v>192</v>
      </c>
      <c r="I1902" t="s">
        <v>291</v>
      </c>
      <c r="J1902" t="s">
        <v>292</v>
      </c>
      <c r="K1902" s="59">
        <v>2000</v>
      </c>
      <c r="L1902" s="59">
        <v>2000</v>
      </c>
      <c r="M1902" s="59">
        <v>0</v>
      </c>
      <c r="N1902" s="59">
        <v>0</v>
      </c>
      <c r="O1902" s="59">
        <v>0</v>
      </c>
      <c r="P1902" s="59">
        <v>0</v>
      </c>
      <c r="Q1902">
        <v>0</v>
      </c>
      <c r="R1902">
        <v>0</v>
      </c>
    </row>
    <row r="1903" spans="1:19">
      <c r="A1903">
        <v>4237</v>
      </c>
      <c r="B1903" t="s">
        <v>1015</v>
      </c>
      <c r="C1903">
        <v>14891</v>
      </c>
      <c r="D1903" t="s">
        <v>887</v>
      </c>
      <c r="E1903">
        <v>104</v>
      </c>
      <c r="F1903" t="s">
        <v>1016</v>
      </c>
      <c r="G1903" t="s">
        <v>1017</v>
      </c>
      <c r="H1903">
        <v>192</v>
      </c>
      <c r="I1903" t="s">
        <v>291</v>
      </c>
      <c r="J1903" t="s">
        <v>292</v>
      </c>
      <c r="K1903" s="59">
        <v>0</v>
      </c>
      <c r="L1903" s="59">
        <v>0</v>
      </c>
      <c r="M1903" s="59">
        <v>0</v>
      </c>
      <c r="N1903" s="59">
        <v>0</v>
      </c>
      <c r="O1903" s="59">
        <v>0</v>
      </c>
      <c r="P1903" s="59">
        <v>0</v>
      </c>
      <c r="Q1903">
        <v>0</v>
      </c>
      <c r="R1903">
        <v>0</v>
      </c>
    </row>
    <row r="1904" spans="1:19">
      <c r="A1904">
        <v>5142</v>
      </c>
      <c r="B1904" t="s">
        <v>2171</v>
      </c>
      <c r="C1904">
        <v>8761</v>
      </c>
      <c r="D1904" t="s">
        <v>399</v>
      </c>
      <c r="E1904">
        <v>104</v>
      </c>
      <c r="F1904" t="s">
        <v>1016</v>
      </c>
      <c r="G1904" t="s">
        <v>1017</v>
      </c>
      <c r="H1904">
        <v>192</v>
      </c>
      <c r="I1904" t="s">
        <v>291</v>
      </c>
      <c r="J1904" t="s">
        <v>292</v>
      </c>
      <c r="K1904" s="59">
        <v>1805</v>
      </c>
      <c r="L1904" s="59">
        <v>1805</v>
      </c>
      <c r="M1904" s="59">
        <v>0</v>
      </c>
      <c r="N1904" s="59">
        <v>0</v>
      </c>
      <c r="O1904" s="59">
        <v>0</v>
      </c>
      <c r="P1904" s="59">
        <v>0</v>
      </c>
      <c r="Q1904">
        <v>0</v>
      </c>
      <c r="R1904">
        <v>0</v>
      </c>
      <c r="S1904" t="s">
        <v>2172</v>
      </c>
    </row>
    <row r="1905" spans="1:19">
      <c r="A1905">
        <v>7374</v>
      </c>
      <c r="B1905" t="s">
        <v>2382</v>
      </c>
      <c r="C1905">
        <v>332</v>
      </c>
      <c r="D1905" t="s">
        <v>220</v>
      </c>
      <c r="E1905">
        <v>336</v>
      </c>
      <c r="F1905" t="s">
        <v>1296</v>
      </c>
      <c r="G1905" t="s">
        <v>1297</v>
      </c>
      <c r="H1905">
        <v>192</v>
      </c>
      <c r="I1905" t="s">
        <v>291</v>
      </c>
      <c r="J1905" t="s">
        <v>292</v>
      </c>
      <c r="K1905" s="59">
        <v>0</v>
      </c>
      <c r="L1905" s="59">
        <v>1500</v>
      </c>
      <c r="M1905" s="59">
        <v>0</v>
      </c>
      <c r="N1905" s="59">
        <v>0</v>
      </c>
      <c r="O1905" s="59">
        <v>0</v>
      </c>
      <c r="P1905" s="59">
        <v>0</v>
      </c>
      <c r="Q1905">
        <v>0</v>
      </c>
      <c r="R1905">
        <v>0</v>
      </c>
    </row>
    <row r="1906" spans="1:19">
      <c r="A1906">
        <v>2118</v>
      </c>
      <c r="B1906" t="s">
        <v>1140</v>
      </c>
      <c r="C1906">
        <v>204</v>
      </c>
      <c r="D1906" t="s">
        <v>926</v>
      </c>
      <c r="E1906">
        <v>321</v>
      </c>
      <c r="F1906" t="s">
        <v>1141</v>
      </c>
      <c r="G1906" t="s">
        <v>1142</v>
      </c>
      <c r="H1906">
        <v>193</v>
      </c>
      <c r="I1906" t="s">
        <v>300</v>
      </c>
      <c r="J1906" t="s">
        <v>301</v>
      </c>
      <c r="K1906" s="59">
        <v>75000</v>
      </c>
      <c r="L1906" s="59">
        <v>75000</v>
      </c>
      <c r="M1906" s="59">
        <v>70000</v>
      </c>
      <c r="N1906" s="59">
        <v>0</v>
      </c>
      <c r="O1906" s="59">
        <v>0</v>
      </c>
      <c r="P1906" s="59">
        <v>0</v>
      </c>
      <c r="Q1906">
        <v>0</v>
      </c>
      <c r="R1906">
        <v>0</v>
      </c>
      <c r="S1906" t="s">
        <v>1143</v>
      </c>
    </row>
    <row r="1907" spans="1:19">
      <c r="A1907">
        <v>2258</v>
      </c>
      <c r="B1907" t="s">
        <v>1315</v>
      </c>
      <c r="C1907">
        <v>9600</v>
      </c>
      <c r="D1907" t="s">
        <v>703</v>
      </c>
      <c r="E1907">
        <v>321</v>
      </c>
      <c r="F1907" t="s">
        <v>1141</v>
      </c>
      <c r="G1907" t="s">
        <v>1142</v>
      </c>
      <c r="H1907">
        <v>193</v>
      </c>
      <c r="I1907" t="s">
        <v>300</v>
      </c>
      <c r="J1907" t="s">
        <v>301</v>
      </c>
      <c r="K1907" s="59">
        <v>480</v>
      </c>
      <c r="L1907" s="59">
        <v>480</v>
      </c>
      <c r="M1907" s="59">
        <v>0</v>
      </c>
      <c r="N1907" s="59">
        <v>0</v>
      </c>
      <c r="O1907" s="59">
        <v>0</v>
      </c>
      <c r="P1907" s="59">
        <v>0</v>
      </c>
      <c r="Q1907">
        <v>0</v>
      </c>
      <c r="R1907">
        <v>0</v>
      </c>
    </row>
    <row r="1908" spans="1:19">
      <c r="A1908">
        <v>2418</v>
      </c>
      <c r="B1908" t="s">
        <v>1381</v>
      </c>
      <c r="C1908">
        <v>10478</v>
      </c>
      <c r="D1908" t="s">
        <v>700</v>
      </c>
      <c r="E1908">
        <v>321</v>
      </c>
      <c r="F1908" t="s">
        <v>1141</v>
      </c>
      <c r="G1908" t="s">
        <v>1142</v>
      </c>
      <c r="H1908">
        <v>193</v>
      </c>
      <c r="I1908" t="s">
        <v>300</v>
      </c>
      <c r="J1908" t="s">
        <v>301</v>
      </c>
      <c r="K1908" s="59">
        <v>630</v>
      </c>
      <c r="L1908" s="59">
        <v>630</v>
      </c>
      <c r="M1908" s="59">
        <v>0</v>
      </c>
      <c r="N1908" s="59">
        <v>0</v>
      </c>
      <c r="O1908" s="59">
        <v>0</v>
      </c>
      <c r="P1908" s="59">
        <v>0</v>
      </c>
      <c r="Q1908">
        <v>0</v>
      </c>
      <c r="R1908">
        <v>0</v>
      </c>
      <c r="S1908" t="s">
        <v>1382</v>
      </c>
    </row>
    <row r="1909" spans="1:19">
      <c r="A1909">
        <v>6923</v>
      </c>
      <c r="B1909" t="s">
        <v>529</v>
      </c>
      <c r="C1909">
        <v>204</v>
      </c>
      <c r="D1909" t="s">
        <v>926</v>
      </c>
      <c r="E1909">
        <v>321</v>
      </c>
      <c r="F1909" t="s">
        <v>1141</v>
      </c>
      <c r="G1909" t="s">
        <v>1142</v>
      </c>
      <c r="H1909">
        <v>194</v>
      </c>
      <c r="I1909" t="s">
        <v>530</v>
      </c>
      <c r="J1909" t="s">
        <v>529</v>
      </c>
      <c r="K1909" s="59">
        <v>15000</v>
      </c>
      <c r="L1909" s="59">
        <v>15000</v>
      </c>
      <c r="M1909" s="59">
        <v>15000</v>
      </c>
      <c r="N1909" s="59">
        <v>0</v>
      </c>
      <c r="O1909" s="59">
        <v>0</v>
      </c>
      <c r="P1909" s="59">
        <v>0</v>
      </c>
      <c r="Q1909">
        <v>0</v>
      </c>
      <c r="R1909">
        <v>0</v>
      </c>
      <c r="S1909" t="s">
        <v>2336</v>
      </c>
    </row>
    <row r="1910" spans="1:19">
      <c r="A1910">
        <v>2915</v>
      </c>
      <c r="B1910" t="s">
        <v>357</v>
      </c>
      <c r="C1910">
        <v>189</v>
      </c>
      <c r="D1910" t="s">
        <v>896</v>
      </c>
      <c r="E1910">
        <v>113</v>
      </c>
      <c r="F1910" t="s">
        <v>1604</v>
      </c>
      <c r="G1910" t="s">
        <v>1605</v>
      </c>
      <c r="H1910">
        <v>195</v>
      </c>
      <c r="I1910" t="s">
        <v>371</v>
      </c>
      <c r="J1910" t="s">
        <v>357</v>
      </c>
      <c r="K1910" s="59">
        <v>1600</v>
      </c>
      <c r="L1910" s="59">
        <v>1600</v>
      </c>
      <c r="M1910" s="59">
        <v>1600</v>
      </c>
      <c r="N1910" s="59">
        <v>0</v>
      </c>
      <c r="O1910" s="59">
        <v>0</v>
      </c>
      <c r="P1910" s="59">
        <v>0</v>
      </c>
      <c r="Q1910">
        <v>0</v>
      </c>
      <c r="R1910">
        <v>0</v>
      </c>
    </row>
    <row r="1911" spans="1:19">
      <c r="A1911">
        <v>3078</v>
      </c>
      <c r="B1911" t="s">
        <v>357</v>
      </c>
      <c r="C1911">
        <v>57</v>
      </c>
      <c r="D1911" t="s">
        <v>840</v>
      </c>
      <c r="E1911">
        <v>113</v>
      </c>
      <c r="F1911" t="s">
        <v>1604</v>
      </c>
      <c r="G1911" t="s">
        <v>1605</v>
      </c>
      <c r="H1911">
        <v>195</v>
      </c>
      <c r="I1911" t="s">
        <v>371</v>
      </c>
      <c r="J1911" t="s">
        <v>357</v>
      </c>
      <c r="K1911" s="59">
        <v>100</v>
      </c>
      <c r="L1911" s="59">
        <v>100</v>
      </c>
      <c r="M1911" s="59">
        <v>0</v>
      </c>
      <c r="N1911" s="59">
        <v>0</v>
      </c>
      <c r="O1911" s="59">
        <v>0</v>
      </c>
      <c r="P1911" s="59">
        <v>0</v>
      </c>
      <c r="Q1911">
        <v>0</v>
      </c>
      <c r="R1911">
        <v>0</v>
      </c>
    </row>
    <row r="1912" spans="1:19">
      <c r="A1912">
        <v>3474</v>
      </c>
      <c r="B1912" t="s">
        <v>357</v>
      </c>
      <c r="C1912">
        <v>163</v>
      </c>
      <c r="D1912" t="s">
        <v>851</v>
      </c>
      <c r="E1912">
        <v>113</v>
      </c>
      <c r="F1912" t="s">
        <v>1604</v>
      </c>
      <c r="G1912" t="s">
        <v>1605</v>
      </c>
      <c r="H1912">
        <v>195</v>
      </c>
      <c r="I1912" t="s">
        <v>371</v>
      </c>
      <c r="J1912" t="s">
        <v>357</v>
      </c>
      <c r="K1912" s="59">
        <v>300</v>
      </c>
      <c r="L1912" s="59">
        <v>300</v>
      </c>
      <c r="M1912" s="59">
        <v>0</v>
      </c>
      <c r="N1912" s="59">
        <v>0</v>
      </c>
      <c r="O1912" s="59">
        <v>0</v>
      </c>
      <c r="P1912" s="59">
        <v>0</v>
      </c>
      <c r="Q1912">
        <v>0</v>
      </c>
      <c r="R1912">
        <v>0</v>
      </c>
    </row>
    <row r="1913" spans="1:19">
      <c r="A1913">
        <v>4208</v>
      </c>
      <c r="B1913" t="s">
        <v>357</v>
      </c>
      <c r="C1913">
        <v>46</v>
      </c>
      <c r="D1913" t="s">
        <v>832</v>
      </c>
      <c r="E1913">
        <v>113</v>
      </c>
      <c r="F1913" t="s">
        <v>1604</v>
      </c>
      <c r="G1913" t="s">
        <v>1605</v>
      </c>
      <c r="H1913">
        <v>195</v>
      </c>
      <c r="I1913" t="s">
        <v>371</v>
      </c>
      <c r="J1913" t="s">
        <v>357</v>
      </c>
      <c r="K1913" s="59">
        <v>60</v>
      </c>
      <c r="L1913" s="59">
        <v>60</v>
      </c>
      <c r="M1913" s="59">
        <v>0</v>
      </c>
      <c r="N1913" s="59">
        <v>0</v>
      </c>
      <c r="O1913" s="59">
        <v>0</v>
      </c>
      <c r="P1913" s="59">
        <v>0</v>
      </c>
      <c r="Q1913">
        <v>0</v>
      </c>
      <c r="R1913">
        <v>0</v>
      </c>
    </row>
    <row r="1914" spans="1:19">
      <c r="A1914">
        <v>4583</v>
      </c>
      <c r="B1914" t="s">
        <v>357</v>
      </c>
      <c r="C1914">
        <v>81</v>
      </c>
      <c r="D1914" t="s">
        <v>853</v>
      </c>
      <c r="E1914">
        <v>113</v>
      </c>
      <c r="F1914" t="s">
        <v>1604</v>
      </c>
      <c r="G1914" t="s">
        <v>1605</v>
      </c>
      <c r="H1914">
        <v>195</v>
      </c>
      <c r="I1914" t="s">
        <v>371</v>
      </c>
      <c r="J1914" t="s">
        <v>357</v>
      </c>
      <c r="K1914" s="59">
        <v>27360</v>
      </c>
      <c r="L1914" s="59">
        <v>28000</v>
      </c>
      <c r="M1914" s="59">
        <v>0</v>
      </c>
      <c r="N1914" s="59">
        <v>0</v>
      </c>
      <c r="O1914" s="59">
        <v>0</v>
      </c>
      <c r="P1914" s="59">
        <v>0</v>
      </c>
      <c r="Q1914">
        <v>0</v>
      </c>
      <c r="R1914">
        <v>0</v>
      </c>
    </row>
    <row r="1915" spans="1:19">
      <c r="A1915">
        <v>8768</v>
      </c>
      <c r="B1915" t="s">
        <v>357</v>
      </c>
      <c r="C1915">
        <v>18154</v>
      </c>
      <c r="D1915" t="s">
        <v>763</v>
      </c>
      <c r="E1915">
        <v>113</v>
      </c>
      <c r="F1915" t="s">
        <v>1604</v>
      </c>
      <c r="G1915" t="s">
        <v>1605</v>
      </c>
      <c r="H1915">
        <v>195</v>
      </c>
      <c r="I1915" t="s">
        <v>371</v>
      </c>
      <c r="J1915" t="s">
        <v>357</v>
      </c>
      <c r="K1915" s="59">
        <v>550</v>
      </c>
      <c r="L1915" s="59">
        <v>550</v>
      </c>
      <c r="M1915" s="59">
        <v>550</v>
      </c>
      <c r="N1915" s="59">
        <v>0</v>
      </c>
      <c r="O1915" s="59">
        <v>0</v>
      </c>
      <c r="P1915" s="59">
        <v>0</v>
      </c>
      <c r="Q1915">
        <v>0</v>
      </c>
      <c r="R1915">
        <v>0</v>
      </c>
    </row>
    <row r="1916" spans="1:19">
      <c r="A1916">
        <v>2842</v>
      </c>
      <c r="B1916" t="s">
        <v>1693</v>
      </c>
      <c r="C1916">
        <v>165</v>
      </c>
      <c r="D1916" t="s">
        <v>2627</v>
      </c>
      <c r="E1916">
        <v>103</v>
      </c>
      <c r="F1916" t="s">
        <v>1694</v>
      </c>
      <c r="G1916" t="s">
        <v>1695</v>
      </c>
      <c r="H1916">
        <v>196</v>
      </c>
      <c r="I1916" t="s">
        <v>363</v>
      </c>
      <c r="J1916" t="s">
        <v>364</v>
      </c>
      <c r="K1916" s="59">
        <v>89920</v>
      </c>
      <c r="L1916" s="59">
        <v>110000</v>
      </c>
      <c r="M1916" s="59">
        <v>7620</v>
      </c>
      <c r="N1916" s="59">
        <v>0</v>
      </c>
      <c r="O1916" s="59">
        <v>0</v>
      </c>
      <c r="P1916" s="59">
        <v>0</v>
      </c>
      <c r="Q1916">
        <v>0</v>
      </c>
      <c r="R1916">
        <v>0</v>
      </c>
    </row>
    <row r="1917" spans="1:19">
      <c r="A1917">
        <v>4202</v>
      </c>
      <c r="B1917" t="s">
        <v>1693</v>
      </c>
      <c r="C1917">
        <v>11726</v>
      </c>
      <c r="D1917" t="s">
        <v>843</v>
      </c>
      <c r="E1917">
        <v>103</v>
      </c>
      <c r="F1917" t="s">
        <v>1694</v>
      </c>
      <c r="G1917" t="s">
        <v>1695</v>
      </c>
      <c r="H1917">
        <v>196</v>
      </c>
      <c r="I1917" t="s">
        <v>363</v>
      </c>
      <c r="J1917" t="s">
        <v>364</v>
      </c>
      <c r="K1917" s="59">
        <v>0</v>
      </c>
      <c r="L1917" s="59">
        <v>0</v>
      </c>
      <c r="M1917" s="59">
        <v>0</v>
      </c>
      <c r="N1917" s="59">
        <v>0</v>
      </c>
      <c r="O1917" s="59">
        <v>0</v>
      </c>
      <c r="P1917" s="59">
        <v>0</v>
      </c>
      <c r="Q1917">
        <v>0</v>
      </c>
      <c r="R1917">
        <v>0</v>
      </c>
    </row>
    <row r="1918" spans="1:19">
      <c r="A1918">
        <v>4206</v>
      </c>
      <c r="B1918" t="s">
        <v>1693</v>
      </c>
      <c r="C1918">
        <v>167</v>
      </c>
      <c r="D1918" t="s">
        <v>844</v>
      </c>
      <c r="E1918">
        <v>103</v>
      </c>
      <c r="F1918" t="s">
        <v>1694</v>
      </c>
      <c r="G1918" t="s">
        <v>1695</v>
      </c>
      <c r="H1918">
        <v>196</v>
      </c>
      <c r="I1918" t="s">
        <v>363</v>
      </c>
      <c r="J1918" t="s">
        <v>364</v>
      </c>
      <c r="K1918" s="59">
        <v>100000</v>
      </c>
      <c r="L1918" s="59">
        <v>100000</v>
      </c>
      <c r="M1918" s="59">
        <v>2550</v>
      </c>
      <c r="N1918" s="59">
        <v>0</v>
      </c>
      <c r="O1918" s="59">
        <v>0</v>
      </c>
      <c r="P1918" s="59">
        <v>0</v>
      </c>
      <c r="Q1918">
        <v>0</v>
      </c>
      <c r="R1918">
        <v>0</v>
      </c>
    </row>
    <row r="1919" spans="1:19">
      <c r="A1919">
        <v>4209</v>
      </c>
      <c r="B1919" t="s">
        <v>1693</v>
      </c>
      <c r="C1919">
        <v>166</v>
      </c>
      <c r="D1919" t="s">
        <v>845</v>
      </c>
      <c r="E1919">
        <v>103</v>
      </c>
      <c r="F1919" t="s">
        <v>1694</v>
      </c>
      <c r="G1919" t="s">
        <v>1695</v>
      </c>
      <c r="H1919">
        <v>196</v>
      </c>
      <c r="I1919" t="s">
        <v>363</v>
      </c>
      <c r="J1919" t="s">
        <v>364</v>
      </c>
      <c r="K1919" s="59">
        <v>6500</v>
      </c>
      <c r="L1919" s="59">
        <v>6500</v>
      </c>
      <c r="M1919" s="59">
        <v>0</v>
      </c>
      <c r="N1919" s="59">
        <v>0</v>
      </c>
      <c r="O1919" s="59">
        <v>0</v>
      </c>
      <c r="P1919" s="59">
        <v>0</v>
      </c>
      <c r="Q1919">
        <v>0</v>
      </c>
      <c r="R1919">
        <v>0</v>
      </c>
    </row>
    <row r="1920" spans="1:19">
      <c r="A1920">
        <v>4210</v>
      </c>
      <c r="B1920" t="s">
        <v>1693</v>
      </c>
      <c r="C1920">
        <v>164</v>
      </c>
      <c r="D1920" t="s">
        <v>846</v>
      </c>
      <c r="E1920">
        <v>103</v>
      </c>
      <c r="F1920" t="s">
        <v>1694</v>
      </c>
      <c r="G1920" t="s">
        <v>1695</v>
      </c>
      <c r="H1920">
        <v>196</v>
      </c>
      <c r="I1920" t="s">
        <v>363</v>
      </c>
      <c r="J1920" t="s">
        <v>364</v>
      </c>
      <c r="K1920" s="59">
        <v>10000</v>
      </c>
      <c r="L1920" s="59">
        <v>10000</v>
      </c>
      <c r="M1920" s="59">
        <v>0</v>
      </c>
      <c r="N1920" s="59">
        <v>0</v>
      </c>
      <c r="O1920" s="59">
        <v>0</v>
      </c>
      <c r="P1920" s="59">
        <v>0</v>
      </c>
      <c r="Q1920">
        <v>0</v>
      </c>
      <c r="R1920">
        <v>0</v>
      </c>
    </row>
    <row r="1921" spans="1:19">
      <c r="A1921">
        <v>4502</v>
      </c>
      <c r="B1921" t="s">
        <v>2099</v>
      </c>
      <c r="C1921">
        <v>164</v>
      </c>
      <c r="D1921" t="s">
        <v>846</v>
      </c>
      <c r="E1921">
        <v>316</v>
      </c>
      <c r="F1921" t="s">
        <v>1054</v>
      </c>
      <c r="G1921" t="s">
        <v>1055</v>
      </c>
      <c r="H1921">
        <v>196</v>
      </c>
      <c r="I1921" t="s">
        <v>363</v>
      </c>
      <c r="J1921" t="s">
        <v>364</v>
      </c>
      <c r="K1921" s="59">
        <v>10000</v>
      </c>
      <c r="L1921" s="59">
        <v>10000</v>
      </c>
      <c r="M1921" s="59">
        <v>0</v>
      </c>
      <c r="N1921" s="59">
        <v>0</v>
      </c>
      <c r="O1921" s="59">
        <v>0</v>
      </c>
      <c r="P1921" s="59">
        <v>0</v>
      </c>
      <c r="Q1921">
        <v>0</v>
      </c>
      <c r="R1921">
        <v>0</v>
      </c>
    </row>
    <row r="1922" spans="1:19">
      <c r="A1922">
        <v>4510</v>
      </c>
      <c r="B1922" t="s">
        <v>1693</v>
      </c>
      <c r="C1922">
        <v>160</v>
      </c>
      <c r="D1922" t="s">
        <v>842</v>
      </c>
      <c r="E1922">
        <v>103</v>
      </c>
      <c r="F1922" t="s">
        <v>1694</v>
      </c>
      <c r="G1922" t="s">
        <v>1695</v>
      </c>
      <c r="H1922">
        <v>196</v>
      </c>
      <c r="I1922" t="s">
        <v>363</v>
      </c>
      <c r="J1922" t="s">
        <v>364</v>
      </c>
      <c r="K1922" s="59">
        <v>5000</v>
      </c>
      <c r="L1922" s="59">
        <v>5000</v>
      </c>
      <c r="M1922" s="59">
        <v>0</v>
      </c>
      <c r="N1922" s="59">
        <v>0</v>
      </c>
      <c r="O1922" s="59">
        <v>0</v>
      </c>
      <c r="P1922" s="59">
        <v>0</v>
      </c>
      <c r="Q1922">
        <v>0</v>
      </c>
      <c r="R1922">
        <v>0</v>
      </c>
    </row>
    <row r="1923" spans="1:19">
      <c r="A1923">
        <v>4528</v>
      </c>
      <c r="B1923" t="s">
        <v>2108</v>
      </c>
      <c r="C1923">
        <v>164</v>
      </c>
      <c r="D1923" t="s">
        <v>846</v>
      </c>
      <c r="E1923">
        <v>331</v>
      </c>
      <c r="F1923" t="s">
        <v>1304</v>
      </c>
      <c r="G1923" t="s">
        <v>1305</v>
      </c>
      <c r="H1923">
        <v>196</v>
      </c>
      <c r="I1923" t="s">
        <v>363</v>
      </c>
      <c r="J1923" t="s">
        <v>364</v>
      </c>
      <c r="K1923" s="59">
        <v>5000</v>
      </c>
      <c r="L1923" s="59">
        <v>5000</v>
      </c>
      <c r="M1923" s="59">
        <v>0</v>
      </c>
      <c r="N1923" s="59">
        <v>0</v>
      </c>
      <c r="O1923" s="59">
        <v>0</v>
      </c>
      <c r="P1923" s="59">
        <v>0</v>
      </c>
      <c r="Q1923">
        <v>0</v>
      </c>
      <c r="R1923">
        <v>0</v>
      </c>
    </row>
    <row r="1924" spans="1:19">
      <c r="A1924">
        <v>8344</v>
      </c>
      <c r="B1924" t="s">
        <v>2459</v>
      </c>
      <c r="C1924">
        <v>11131</v>
      </c>
      <c r="D1924" t="s">
        <v>234</v>
      </c>
      <c r="E1924">
        <v>107</v>
      </c>
      <c r="F1924" t="s">
        <v>1035</v>
      </c>
      <c r="G1924" t="s">
        <v>254</v>
      </c>
      <c r="H1924">
        <v>196</v>
      </c>
      <c r="I1924" t="s">
        <v>363</v>
      </c>
      <c r="J1924" t="s">
        <v>364</v>
      </c>
      <c r="K1924" s="59">
        <v>57335</v>
      </c>
      <c r="L1924" s="59">
        <v>57335</v>
      </c>
      <c r="M1924" s="59">
        <v>8420</v>
      </c>
      <c r="N1924" s="59">
        <v>0</v>
      </c>
      <c r="O1924" s="59">
        <v>0</v>
      </c>
      <c r="P1924" s="59">
        <v>0</v>
      </c>
      <c r="Q1924">
        <v>0</v>
      </c>
      <c r="R1924">
        <v>0</v>
      </c>
      <c r="S1924" t="s">
        <v>2460</v>
      </c>
    </row>
    <row r="1925" spans="1:19">
      <c r="A1925">
        <v>2056</v>
      </c>
      <c r="B1925" t="s">
        <v>1077</v>
      </c>
      <c r="C1925">
        <v>2578</v>
      </c>
      <c r="D1925" t="s">
        <v>600</v>
      </c>
      <c r="E1925">
        <v>405</v>
      </c>
      <c r="F1925" t="s">
        <v>1078</v>
      </c>
      <c r="G1925" t="s">
        <v>1079</v>
      </c>
      <c r="H1925">
        <v>197</v>
      </c>
      <c r="I1925" t="s">
        <v>275</v>
      </c>
      <c r="J1925" t="s">
        <v>276</v>
      </c>
      <c r="K1925" s="59">
        <v>20000</v>
      </c>
      <c r="L1925" s="59">
        <v>20000</v>
      </c>
      <c r="M1925" s="59">
        <v>0</v>
      </c>
      <c r="N1925" s="59">
        <v>0</v>
      </c>
      <c r="O1925" s="59">
        <v>0</v>
      </c>
      <c r="P1925" s="59">
        <v>0</v>
      </c>
      <c r="Q1925">
        <v>0</v>
      </c>
      <c r="R1925">
        <v>0</v>
      </c>
    </row>
    <row r="1926" spans="1:19">
      <c r="A1926">
        <v>4199</v>
      </c>
      <c r="B1926" t="s">
        <v>2043</v>
      </c>
      <c r="C1926">
        <v>14895</v>
      </c>
      <c r="D1926" t="s">
        <v>890</v>
      </c>
      <c r="E1926">
        <v>228</v>
      </c>
      <c r="F1926" t="s">
        <v>1194</v>
      </c>
      <c r="G1926" t="s">
        <v>1195</v>
      </c>
      <c r="H1926">
        <v>197</v>
      </c>
      <c r="I1926" t="s">
        <v>275</v>
      </c>
      <c r="J1926" t="s">
        <v>276</v>
      </c>
      <c r="K1926" s="59">
        <v>0</v>
      </c>
      <c r="L1926" s="59">
        <v>0</v>
      </c>
      <c r="M1926" s="59">
        <v>0</v>
      </c>
      <c r="N1926" s="59">
        <v>0</v>
      </c>
      <c r="O1926" s="59">
        <v>0</v>
      </c>
      <c r="P1926" s="59">
        <v>0</v>
      </c>
      <c r="Q1926">
        <v>0</v>
      </c>
      <c r="R1926">
        <v>0</v>
      </c>
    </row>
    <row r="1927" spans="1:19">
      <c r="A1927">
        <v>4240</v>
      </c>
      <c r="B1927" t="s">
        <v>2047</v>
      </c>
      <c r="C1927">
        <v>14881</v>
      </c>
      <c r="D1927" t="s">
        <v>879</v>
      </c>
      <c r="E1927">
        <v>228</v>
      </c>
      <c r="F1927" t="s">
        <v>1194</v>
      </c>
      <c r="G1927" t="s">
        <v>1195</v>
      </c>
      <c r="H1927">
        <v>197</v>
      </c>
      <c r="I1927" t="s">
        <v>275</v>
      </c>
      <c r="J1927" t="s">
        <v>276</v>
      </c>
      <c r="K1927" s="59">
        <v>0</v>
      </c>
      <c r="L1927" s="59">
        <v>0</v>
      </c>
      <c r="M1927" s="59">
        <v>0</v>
      </c>
      <c r="N1927" s="59">
        <v>0</v>
      </c>
      <c r="O1927" s="59">
        <v>0</v>
      </c>
      <c r="P1927" s="59">
        <v>0</v>
      </c>
      <c r="Q1927">
        <v>0</v>
      </c>
      <c r="R1927">
        <v>0</v>
      </c>
    </row>
    <row r="1928" spans="1:19">
      <c r="A1928">
        <v>4867</v>
      </c>
      <c r="B1928" t="s">
        <v>2141</v>
      </c>
      <c r="C1928">
        <v>16603</v>
      </c>
      <c r="D1928" t="s">
        <v>959</v>
      </c>
      <c r="E1928">
        <v>116</v>
      </c>
      <c r="F1928" t="s">
        <v>2142</v>
      </c>
      <c r="G1928" t="s">
        <v>567</v>
      </c>
      <c r="H1928">
        <v>197</v>
      </c>
      <c r="I1928" t="s">
        <v>275</v>
      </c>
      <c r="J1928" t="s">
        <v>276</v>
      </c>
      <c r="K1928" s="59">
        <v>0</v>
      </c>
      <c r="L1928" s="59">
        <v>0</v>
      </c>
      <c r="M1928" s="59">
        <v>0</v>
      </c>
      <c r="N1928" s="59">
        <v>0</v>
      </c>
      <c r="O1928" s="59">
        <v>0</v>
      </c>
      <c r="P1928" s="59">
        <v>0</v>
      </c>
      <c r="Q1928">
        <v>0</v>
      </c>
      <c r="R1928">
        <v>0</v>
      </c>
    </row>
    <row r="1929" spans="1:19">
      <c r="A1929">
        <v>5772</v>
      </c>
      <c r="B1929" t="s">
        <v>2122</v>
      </c>
      <c r="C1929">
        <v>15040</v>
      </c>
      <c r="D1929" t="s">
        <v>856</v>
      </c>
      <c r="E1929">
        <v>425</v>
      </c>
      <c r="F1929" t="s">
        <v>2121</v>
      </c>
      <c r="G1929" t="s">
        <v>2122</v>
      </c>
      <c r="H1929">
        <v>197</v>
      </c>
      <c r="I1929" t="s">
        <v>275</v>
      </c>
      <c r="J1929" t="s">
        <v>276</v>
      </c>
      <c r="K1929" s="59">
        <v>0</v>
      </c>
      <c r="L1929" s="59">
        <v>0</v>
      </c>
      <c r="M1929" s="59">
        <v>0</v>
      </c>
      <c r="N1929" s="59">
        <v>0</v>
      </c>
      <c r="O1929" s="59">
        <v>0</v>
      </c>
      <c r="P1929" s="59">
        <v>0</v>
      </c>
      <c r="Q1929">
        <v>0</v>
      </c>
      <c r="R1929">
        <v>0</v>
      </c>
    </row>
    <row r="1930" spans="1:19">
      <c r="A1930">
        <v>5778</v>
      </c>
      <c r="B1930" t="s">
        <v>1529</v>
      </c>
      <c r="C1930">
        <v>14889</v>
      </c>
      <c r="D1930" t="s">
        <v>894</v>
      </c>
      <c r="E1930">
        <v>240</v>
      </c>
      <c r="F1930" t="s">
        <v>1528</v>
      </c>
      <c r="G1930" t="s">
        <v>1529</v>
      </c>
      <c r="H1930">
        <v>197</v>
      </c>
      <c r="I1930" t="s">
        <v>275</v>
      </c>
      <c r="J1930" t="s">
        <v>276</v>
      </c>
      <c r="K1930" s="59">
        <v>0</v>
      </c>
      <c r="L1930" s="59">
        <v>0</v>
      </c>
      <c r="M1930" s="59">
        <v>0</v>
      </c>
      <c r="N1930" s="59">
        <v>0</v>
      </c>
      <c r="O1930" s="59">
        <v>0</v>
      </c>
      <c r="P1930" s="59">
        <v>0</v>
      </c>
      <c r="Q1930">
        <v>0</v>
      </c>
      <c r="R1930">
        <v>0</v>
      </c>
    </row>
    <row r="1931" spans="1:19">
      <c r="A1931">
        <v>5866</v>
      </c>
      <c r="B1931" t="s">
        <v>1229</v>
      </c>
      <c r="C1931">
        <v>16080</v>
      </c>
      <c r="D1931" t="s">
        <v>860</v>
      </c>
      <c r="E1931">
        <v>206</v>
      </c>
      <c r="F1931" t="s">
        <v>1228</v>
      </c>
      <c r="G1931" t="s">
        <v>1229</v>
      </c>
      <c r="H1931">
        <v>197</v>
      </c>
      <c r="I1931" t="s">
        <v>275</v>
      </c>
      <c r="J1931" t="s">
        <v>276</v>
      </c>
      <c r="K1931" s="59">
        <v>0</v>
      </c>
      <c r="L1931" s="59">
        <v>0</v>
      </c>
      <c r="M1931" s="59">
        <v>0</v>
      </c>
      <c r="N1931" s="59">
        <v>0</v>
      </c>
      <c r="O1931" s="59">
        <v>0</v>
      </c>
      <c r="P1931" s="59">
        <v>0</v>
      </c>
      <c r="Q1931">
        <v>0</v>
      </c>
      <c r="R1931">
        <v>0</v>
      </c>
    </row>
    <row r="1932" spans="1:19">
      <c r="A1932">
        <v>9669</v>
      </c>
      <c r="B1932" t="s">
        <v>2633</v>
      </c>
      <c r="C1932">
        <v>15224</v>
      </c>
      <c r="D1932" t="s">
        <v>852</v>
      </c>
      <c r="E1932">
        <v>1</v>
      </c>
      <c r="F1932" t="s">
        <v>2634</v>
      </c>
      <c r="G1932" t="s">
        <v>2635</v>
      </c>
      <c r="H1932">
        <v>197</v>
      </c>
      <c r="I1932" t="s">
        <v>275</v>
      </c>
      <c r="J1932" t="s">
        <v>276</v>
      </c>
      <c r="K1932" s="59">
        <v>0</v>
      </c>
      <c r="L1932" s="59">
        <v>0</v>
      </c>
      <c r="M1932" s="59">
        <v>0</v>
      </c>
      <c r="N1932" s="59">
        <v>0</v>
      </c>
      <c r="O1932" s="59">
        <v>0</v>
      </c>
      <c r="P1932" s="59">
        <v>0</v>
      </c>
      <c r="Q1932">
        <v>0</v>
      </c>
      <c r="R1932">
        <v>1000</v>
      </c>
      <c r="S1932">
        <v>10887</v>
      </c>
    </row>
    <row r="1933" spans="1:19">
      <c r="A1933">
        <v>9674</v>
      </c>
      <c r="B1933" t="s">
        <v>2638</v>
      </c>
      <c r="C1933">
        <v>209</v>
      </c>
      <c r="D1933" t="s">
        <v>909</v>
      </c>
      <c r="E1933">
        <v>1</v>
      </c>
      <c r="F1933" t="s">
        <v>2634</v>
      </c>
      <c r="G1933" t="s">
        <v>2635</v>
      </c>
      <c r="H1933">
        <v>197</v>
      </c>
      <c r="I1933" t="s">
        <v>275</v>
      </c>
      <c r="J1933" t="s">
        <v>276</v>
      </c>
      <c r="K1933" s="59">
        <v>0</v>
      </c>
      <c r="L1933" s="59">
        <v>0</v>
      </c>
      <c r="M1933" s="59">
        <v>0</v>
      </c>
      <c r="N1933" s="59">
        <v>0</v>
      </c>
      <c r="O1933" s="59">
        <v>0</v>
      </c>
      <c r="P1933" s="59">
        <v>0</v>
      </c>
      <c r="Q1933">
        <v>18450</v>
      </c>
      <c r="R1933">
        <v>0</v>
      </c>
      <c r="S1933">
        <v>224</v>
      </c>
    </row>
    <row r="1934" spans="1:19">
      <c r="A1934">
        <v>9675</v>
      </c>
      <c r="B1934" t="s">
        <v>2639</v>
      </c>
      <c r="C1934">
        <v>89</v>
      </c>
      <c r="D1934" t="s">
        <v>847</v>
      </c>
      <c r="E1934">
        <v>1</v>
      </c>
      <c r="F1934" t="s">
        <v>2634</v>
      </c>
      <c r="G1934" t="s">
        <v>2635</v>
      </c>
      <c r="H1934">
        <v>197</v>
      </c>
      <c r="I1934" t="s">
        <v>275</v>
      </c>
      <c r="J1934" t="s">
        <v>276</v>
      </c>
      <c r="K1934" s="59">
        <v>0</v>
      </c>
      <c r="L1934" s="59">
        <v>0</v>
      </c>
      <c r="M1934" s="59">
        <v>0</v>
      </c>
      <c r="N1934" s="59">
        <v>0</v>
      </c>
      <c r="O1934" s="59">
        <v>0</v>
      </c>
      <c r="P1934" s="59">
        <v>0</v>
      </c>
      <c r="Q1934">
        <v>0</v>
      </c>
      <c r="R1934">
        <v>850</v>
      </c>
      <c r="S1934">
        <v>168</v>
      </c>
    </row>
    <row r="1935" spans="1:19">
      <c r="A1935">
        <v>9696</v>
      </c>
      <c r="B1935" t="s">
        <v>2641</v>
      </c>
      <c r="C1935">
        <v>189</v>
      </c>
      <c r="D1935" t="s">
        <v>896</v>
      </c>
      <c r="E1935">
        <v>1</v>
      </c>
      <c r="F1935" t="s">
        <v>2634</v>
      </c>
      <c r="G1935" t="s">
        <v>2635</v>
      </c>
      <c r="H1935">
        <v>197</v>
      </c>
      <c r="I1935" t="s">
        <v>275</v>
      </c>
      <c r="J1935" t="s">
        <v>276</v>
      </c>
      <c r="K1935" s="59">
        <v>0</v>
      </c>
      <c r="L1935" s="59">
        <v>0</v>
      </c>
      <c r="M1935" s="59">
        <v>0</v>
      </c>
      <c r="N1935" s="59">
        <v>0</v>
      </c>
      <c r="O1935" s="59">
        <v>0</v>
      </c>
      <c r="P1935" s="59">
        <v>0</v>
      </c>
      <c r="Q1935">
        <v>0</v>
      </c>
      <c r="R1935">
        <v>0</v>
      </c>
      <c r="S1935">
        <v>55</v>
      </c>
    </row>
    <row r="1936" spans="1:19">
      <c r="A1936">
        <v>9697</v>
      </c>
      <c r="B1936" t="s">
        <v>2642</v>
      </c>
      <c r="C1936">
        <v>206</v>
      </c>
      <c r="D1936" t="s">
        <v>904</v>
      </c>
      <c r="E1936">
        <v>1</v>
      </c>
      <c r="F1936" t="s">
        <v>2634</v>
      </c>
      <c r="G1936" t="s">
        <v>2635</v>
      </c>
      <c r="H1936">
        <v>197</v>
      </c>
      <c r="I1936" t="s">
        <v>275</v>
      </c>
      <c r="J1936" t="s">
        <v>276</v>
      </c>
      <c r="K1936" s="59">
        <v>0</v>
      </c>
      <c r="L1936" s="59">
        <v>0</v>
      </c>
      <c r="M1936" s="59">
        <v>0</v>
      </c>
      <c r="N1936" s="59">
        <v>0</v>
      </c>
      <c r="O1936" s="59">
        <v>200</v>
      </c>
      <c r="P1936" s="59">
        <v>0</v>
      </c>
      <c r="Q1936">
        <v>0</v>
      </c>
      <c r="R1936">
        <v>200</v>
      </c>
      <c r="S1936">
        <v>55</v>
      </c>
    </row>
    <row r="1937" spans="1:19">
      <c r="A1937">
        <v>9700</v>
      </c>
      <c r="B1937" t="s">
        <v>2643</v>
      </c>
      <c r="C1937">
        <v>89</v>
      </c>
      <c r="D1937" t="s">
        <v>847</v>
      </c>
      <c r="E1937">
        <v>1</v>
      </c>
      <c r="F1937" t="s">
        <v>2634</v>
      </c>
      <c r="G1937" t="s">
        <v>2635</v>
      </c>
      <c r="H1937">
        <v>197</v>
      </c>
      <c r="I1937" t="s">
        <v>275</v>
      </c>
      <c r="J1937" t="s">
        <v>276</v>
      </c>
      <c r="K1937" s="59">
        <v>0</v>
      </c>
      <c r="L1937" s="59">
        <v>0</v>
      </c>
      <c r="M1937" s="59">
        <v>0</v>
      </c>
      <c r="N1937" s="59">
        <v>0</v>
      </c>
      <c r="O1937" s="59">
        <v>0</v>
      </c>
      <c r="P1937" s="59">
        <v>0</v>
      </c>
      <c r="Q1937">
        <v>10000</v>
      </c>
      <c r="R1937">
        <v>0</v>
      </c>
      <c r="S1937">
        <v>15224</v>
      </c>
    </row>
    <row r="1938" spans="1:19">
      <c r="A1938">
        <v>9707</v>
      </c>
      <c r="B1938" t="s">
        <v>2647</v>
      </c>
      <c r="C1938">
        <v>18812</v>
      </c>
      <c r="D1938" t="s">
        <v>2648</v>
      </c>
      <c r="E1938">
        <v>1</v>
      </c>
      <c r="F1938" t="s">
        <v>2634</v>
      </c>
      <c r="G1938" t="s">
        <v>2635</v>
      </c>
      <c r="H1938">
        <v>197</v>
      </c>
      <c r="I1938" t="s">
        <v>275</v>
      </c>
      <c r="J1938" t="s">
        <v>276</v>
      </c>
      <c r="K1938" s="59">
        <v>0</v>
      </c>
      <c r="L1938" s="59">
        <v>0</v>
      </c>
      <c r="M1938" s="59">
        <v>0</v>
      </c>
      <c r="N1938" s="59">
        <v>0</v>
      </c>
      <c r="O1938" s="59">
        <v>0</v>
      </c>
      <c r="P1938" s="59">
        <v>0</v>
      </c>
      <c r="Q1938">
        <v>170000</v>
      </c>
      <c r="R1938">
        <v>0</v>
      </c>
      <c r="S1938">
        <v>246</v>
      </c>
    </row>
    <row r="1939" spans="1:19">
      <c r="A1939">
        <v>2917</v>
      </c>
      <c r="B1939" t="s">
        <v>1727</v>
      </c>
      <c r="C1939">
        <v>189</v>
      </c>
      <c r="D1939" t="s">
        <v>896</v>
      </c>
      <c r="E1939">
        <v>350</v>
      </c>
      <c r="F1939" t="s">
        <v>1144</v>
      </c>
      <c r="G1939" t="s">
        <v>1145</v>
      </c>
      <c r="H1939">
        <v>477</v>
      </c>
      <c r="I1939" t="s">
        <v>973</v>
      </c>
      <c r="J1939" t="s">
        <v>972</v>
      </c>
      <c r="K1939" s="59">
        <v>65000</v>
      </c>
      <c r="L1939" s="59">
        <v>65000</v>
      </c>
      <c r="M1939" s="59">
        <v>0</v>
      </c>
      <c r="N1939" s="59">
        <v>0</v>
      </c>
      <c r="O1939" s="59">
        <v>0</v>
      </c>
      <c r="P1939" s="59">
        <v>0</v>
      </c>
      <c r="Q1939">
        <v>0</v>
      </c>
      <c r="R1939">
        <v>0</v>
      </c>
      <c r="S1939" t="s">
        <v>1728</v>
      </c>
    </row>
    <row r="1940" spans="1:19">
      <c r="A1940">
        <v>9314</v>
      </c>
      <c r="B1940" t="s">
        <v>2572</v>
      </c>
      <c r="C1940">
        <v>208</v>
      </c>
      <c r="D1940" t="s">
        <v>927</v>
      </c>
      <c r="E1940">
        <v>456</v>
      </c>
      <c r="F1940" t="s">
        <v>2421</v>
      </c>
      <c r="G1940" t="s">
        <v>2422</v>
      </c>
      <c r="H1940">
        <v>477</v>
      </c>
      <c r="I1940" t="s">
        <v>973</v>
      </c>
      <c r="J1940" t="s">
        <v>972</v>
      </c>
      <c r="K1940" s="59">
        <v>8400</v>
      </c>
      <c r="L1940" s="59">
        <v>8400</v>
      </c>
      <c r="M1940" s="59">
        <v>0</v>
      </c>
      <c r="N1940" s="59">
        <v>0</v>
      </c>
      <c r="O1940" s="59">
        <v>0</v>
      </c>
      <c r="P1940" s="59">
        <v>0</v>
      </c>
      <c r="Q1940">
        <v>0</v>
      </c>
      <c r="R1940">
        <v>0</v>
      </c>
      <c r="S1940" t="s">
        <v>2573</v>
      </c>
    </row>
    <row r="1941" spans="1:19">
      <c r="A1941">
        <v>5833</v>
      </c>
      <c r="B1941" t="s">
        <v>2228</v>
      </c>
      <c r="C1941">
        <v>11414</v>
      </c>
      <c r="D1941" t="s">
        <v>963</v>
      </c>
      <c r="E1941">
        <v>414</v>
      </c>
      <c r="F1941" t="s">
        <v>1160</v>
      </c>
      <c r="G1941" t="s">
        <v>1161</v>
      </c>
      <c r="H1941">
        <v>459</v>
      </c>
      <c r="I1941" t="s">
        <v>975</v>
      </c>
      <c r="J1941" t="s">
        <v>974</v>
      </c>
      <c r="K1941" s="59">
        <v>0</v>
      </c>
      <c r="L1941" s="59">
        <v>0</v>
      </c>
      <c r="M1941" s="59">
        <v>0</v>
      </c>
      <c r="N1941" s="59">
        <v>0</v>
      </c>
      <c r="O1941" s="59">
        <v>0</v>
      </c>
      <c r="P1941" s="59">
        <v>0</v>
      </c>
      <c r="Q1941">
        <v>0</v>
      </c>
      <c r="R1941">
        <v>0</v>
      </c>
    </row>
    <row r="1942" spans="1:19">
      <c r="A1942">
        <v>5834</v>
      </c>
      <c r="B1942" t="s">
        <v>2229</v>
      </c>
      <c r="C1942">
        <v>11414</v>
      </c>
      <c r="D1942" t="s">
        <v>963</v>
      </c>
      <c r="E1942">
        <v>231</v>
      </c>
      <c r="F1942" t="s">
        <v>1518</v>
      </c>
      <c r="G1942" t="s">
        <v>1519</v>
      </c>
      <c r="H1942">
        <v>459</v>
      </c>
      <c r="I1942" t="s">
        <v>975</v>
      </c>
      <c r="J1942" t="s">
        <v>974</v>
      </c>
      <c r="K1942" s="59">
        <v>0</v>
      </c>
      <c r="L1942" s="59">
        <v>0</v>
      </c>
      <c r="M1942" s="59">
        <v>0</v>
      </c>
      <c r="N1942" s="59">
        <v>0</v>
      </c>
      <c r="O1942" s="59">
        <v>0</v>
      </c>
      <c r="P1942" s="59">
        <v>0</v>
      </c>
      <c r="Q1942">
        <v>0</v>
      </c>
      <c r="R1942">
        <v>0</v>
      </c>
    </row>
    <row r="1943" spans="1:19">
      <c r="A1943">
        <v>5835</v>
      </c>
      <c r="B1943" t="s">
        <v>2230</v>
      </c>
      <c r="C1943">
        <v>11414</v>
      </c>
      <c r="D1943" t="s">
        <v>963</v>
      </c>
      <c r="E1943">
        <v>240</v>
      </c>
      <c r="F1943" t="s">
        <v>1528</v>
      </c>
      <c r="G1943" t="s">
        <v>1529</v>
      </c>
      <c r="H1943">
        <v>459</v>
      </c>
      <c r="I1943" t="s">
        <v>975</v>
      </c>
      <c r="J1943" t="s">
        <v>974</v>
      </c>
      <c r="K1943" s="59">
        <v>0</v>
      </c>
      <c r="L1943" s="59">
        <v>0</v>
      </c>
      <c r="M1943" s="59">
        <v>0</v>
      </c>
      <c r="N1943" s="59">
        <v>0</v>
      </c>
      <c r="O1943" s="59">
        <v>0</v>
      </c>
      <c r="P1943" s="59">
        <v>0</v>
      </c>
      <c r="Q1943">
        <v>0</v>
      </c>
      <c r="R1943">
        <v>0</v>
      </c>
    </row>
    <row r="1944" spans="1:19">
      <c r="A1944">
        <v>5838</v>
      </c>
      <c r="B1944" t="s">
        <v>2231</v>
      </c>
      <c r="C1944">
        <v>11414</v>
      </c>
      <c r="D1944" t="s">
        <v>963</v>
      </c>
      <c r="E1944">
        <v>219</v>
      </c>
      <c r="F1944" t="s">
        <v>1892</v>
      </c>
      <c r="G1944" t="s">
        <v>1893</v>
      </c>
      <c r="H1944">
        <v>459</v>
      </c>
      <c r="I1944" t="s">
        <v>975</v>
      </c>
      <c r="J1944" t="s">
        <v>974</v>
      </c>
      <c r="K1944" s="59">
        <v>0</v>
      </c>
      <c r="L1944" s="59">
        <v>0</v>
      </c>
      <c r="M1944" s="59">
        <v>0</v>
      </c>
      <c r="N1944" s="59">
        <v>0</v>
      </c>
      <c r="O1944" s="59">
        <v>0</v>
      </c>
      <c r="P1944" s="59">
        <v>0</v>
      </c>
      <c r="Q1944">
        <v>0</v>
      </c>
      <c r="R1944">
        <v>0</v>
      </c>
    </row>
    <row r="1945" spans="1:19">
      <c r="A1945">
        <v>5839</v>
      </c>
      <c r="B1945" t="s">
        <v>2232</v>
      </c>
      <c r="C1945">
        <v>11414</v>
      </c>
      <c r="D1945" t="s">
        <v>963</v>
      </c>
      <c r="E1945">
        <v>215</v>
      </c>
      <c r="F1945" t="s">
        <v>1533</v>
      </c>
      <c r="G1945" t="s">
        <v>1534</v>
      </c>
      <c r="H1945">
        <v>459</v>
      </c>
      <c r="I1945" t="s">
        <v>975</v>
      </c>
      <c r="J1945" t="s">
        <v>974</v>
      </c>
      <c r="K1945" s="59">
        <v>0</v>
      </c>
      <c r="L1945" s="59">
        <v>0</v>
      </c>
      <c r="M1945" s="59">
        <v>0</v>
      </c>
      <c r="N1945" s="59">
        <v>0</v>
      </c>
      <c r="O1945" s="59">
        <v>0</v>
      </c>
      <c r="P1945" s="59">
        <v>0</v>
      </c>
      <c r="Q1945">
        <v>0</v>
      </c>
      <c r="R1945">
        <v>0</v>
      </c>
    </row>
    <row r="1946" spans="1:19">
      <c r="A1946">
        <v>5840</v>
      </c>
      <c r="B1946" t="s">
        <v>2233</v>
      </c>
      <c r="C1946">
        <v>11414</v>
      </c>
      <c r="D1946" t="s">
        <v>963</v>
      </c>
      <c r="E1946">
        <v>238</v>
      </c>
      <c r="F1946" t="s">
        <v>1525</v>
      </c>
      <c r="G1946" t="s">
        <v>1526</v>
      </c>
      <c r="H1946">
        <v>459</v>
      </c>
      <c r="I1946" t="s">
        <v>975</v>
      </c>
      <c r="J1946" t="s">
        <v>974</v>
      </c>
      <c r="K1946" s="59">
        <v>0</v>
      </c>
      <c r="L1946" s="59">
        <v>0</v>
      </c>
      <c r="M1946" s="59">
        <v>0</v>
      </c>
      <c r="N1946" s="59">
        <v>0</v>
      </c>
      <c r="O1946" s="59">
        <v>0</v>
      </c>
      <c r="P1946" s="59">
        <v>0</v>
      </c>
      <c r="Q1946">
        <v>0</v>
      </c>
      <c r="R1946">
        <v>0</v>
      </c>
    </row>
    <row r="1947" spans="1:19">
      <c r="A1947">
        <v>5842</v>
      </c>
      <c r="B1947" t="s">
        <v>2234</v>
      </c>
      <c r="C1947">
        <v>11414</v>
      </c>
      <c r="D1947" t="s">
        <v>963</v>
      </c>
      <c r="E1947">
        <v>311</v>
      </c>
      <c r="F1947" t="s">
        <v>1539</v>
      </c>
      <c r="G1947" t="s">
        <v>1540</v>
      </c>
      <c r="H1947">
        <v>459</v>
      </c>
      <c r="I1947" t="s">
        <v>975</v>
      </c>
      <c r="J1947" t="s">
        <v>974</v>
      </c>
      <c r="K1947" s="59">
        <v>0</v>
      </c>
      <c r="L1947" s="59">
        <v>0</v>
      </c>
      <c r="M1947" s="59">
        <v>0</v>
      </c>
      <c r="N1947" s="59">
        <v>0</v>
      </c>
      <c r="O1947" s="59">
        <v>0</v>
      </c>
      <c r="P1947" s="59">
        <v>0</v>
      </c>
      <c r="Q1947">
        <v>0</v>
      </c>
      <c r="R1947">
        <v>0</v>
      </c>
    </row>
    <row r="1948" spans="1:19">
      <c r="A1948">
        <v>5859</v>
      </c>
      <c r="B1948" t="s">
        <v>2235</v>
      </c>
      <c r="C1948">
        <v>11414</v>
      </c>
      <c r="D1948" t="s">
        <v>963</v>
      </c>
      <c r="E1948">
        <v>405</v>
      </c>
      <c r="F1948" t="s">
        <v>1078</v>
      </c>
      <c r="G1948" t="s">
        <v>1079</v>
      </c>
      <c r="H1948">
        <v>459</v>
      </c>
      <c r="I1948" t="s">
        <v>975</v>
      </c>
      <c r="J1948" t="s">
        <v>974</v>
      </c>
      <c r="K1948" s="59">
        <v>60000</v>
      </c>
      <c r="L1948" s="59">
        <v>60000</v>
      </c>
      <c r="M1948" s="59">
        <v>0</v>
      </c>
      <c r="N1948" s="59">
        <v>0</v>
      </c>
      <c r="O1948" s="59">
        <v>0</v>
      </c>
      <c r="P1948" s="59">
        <v>0</v>
      </c>
      <c r="Q1948">
        <v>0</v>
      </c>
      <c r="R1948">
        <v>0</v>
      </c>
      <c r="S1948" t="s">
        <v>2236</v>
      </c>
    </row>
    <row r="1949" spans="1:19">
      <c r="A1949">
        <v>9174</v>
      </c>
      <c r="B1949" t="s">
        <v>2541</v>
      </c>
      <c r="C1949">
        <v>11414</v>
      </c>
      <c r="D1949" t="s">
        <v>963</v>
      </c>
      <c r="E1949">
        <v>428</v>
      </c>
      <c r="F1949" t="s">
        <v>2145</v>
      </c>
      <c r="G1949" t="s">
        <v>2146</v>
      </c>
      <c r="H1949">
        <v>459</v>
      </c>
      <c r="I1949" t="s">
        <v>975</v>
      </c>
      <c r="J1949" t="s">
        <v>974</v>
      </c>
      <c r="K1949" s="59">
        <v>500000</v>
      </c>
      <c r="L1949" s="59">
        <v>500000</v>
      </c>
      <c r="M1949" s="59">
        <v>0</v>
      </c>
      <c r="N1949" s="59">
        <v>0</v>
      </c>
      <c r="O1949" s="59">
        <v>0</v>
      </c>
      <c r="P1949" s="59">
        <v>0</v>
      </c>
      <c r="Q1949">
        <v>0</v>
      </c>
      <c r="R1949">
        <v>0</v>
      </c>
      <c r="S1949" t="s">
        <v>2542</v>
      </c>
    </row>
    <row r="1950" spans="1:19">
      <c r="A1950">
        <v>9175</v>
      </c>
      <c r="B1950" t="s">
        <v>2543</v>
      </c>
      <c r="C1950">
        <v>11414</v>
      </c>
      <c r="D1950" t="s">
        <v>963</v>
      </c>
      <c r="E1950">
        <v>428</v>
      </c>
      <c r="F1950" t="s">
        <v>2145</v>
      </c>
      <c r="G1950" t="s">
        <v>2146</v>
      </c>
      <c r="H1950">
        <v>459</v>
      </c>
      <c r="I1950" t="s">
        <v>975</v>
      </c>
      <c r="J1950" t="s">
        <v>974</v>
      </c>
      <c r="K1950" s="59">
        <v>500000</v>
      </c>
      <c r="L1950" s="59">
        <v>500000</v>
      </c>
      <c r="M1950" s="59">
        <v>0</v>
      </c>
      <c r="N1950" s="59">
        <v>0</v>
      </c>
      <c r="O1950" s="59">
        <v>0</v>
      </c>
      <c r="P1950" s="59">
        <v>0</v>
      </c>
      <c r="Q1950">
        <v>0</v>
      </c>
      <c r="R1950">
        <v>0</v>
      </c>
      <c r="S1950" t="s">
        <v>2544</v>
      </c>
    </row>
    <row r="1951" spans="1:19">
      <c r="A1951">
        <v>9176</v>
      </c>
      <c r="B1951" t="s">
        <v>2545</v>
      </c>
      <c r="C1951">
        <v>11414</v>
      </c>
      <c r="D1951" t="s">
        <v>963</v>
      </c>
      <c r="E1951">
        <v>428</v>
      </c>
      <c r="F1951" t="s">
        <v>2145</v>
      </c>
      <c r="G1951" t="s">
        <v>2146</v>
      </c>
      <c r="H1951">
        <v>459</v>
      </c>
      <c r="I1951" t="s">
        <v>975</v>
      </c>
      <c r="J1951" t="s">
        <v>974</v>
      </c>
      <c r="K1951" s="59">
        <v>35000</v>
      </c>
      <c r="L1951" s="59">
        <v>35000</v>
      </c>
      <c r="M1951" s="59">
        <v>0</v>
      </c>
      <c r="N1951" s="59">
        <v>0</v>
      </c>
      <c r="O1951" s="59">
        <v>0</v>
      </c>
      <c r="P1951" s="59">
        <v>0</v>
      </c>
      <c r="Q1951">
        <v>0</v>
      </c>
      <c r="R1951">
        <v>0</v>
      </c>
      <c r="S1951" t="s">
        <v>2545</v>
      </c>
    </row>
    <row r="1952" spans="1:19">
      <c r="A1952">
        <v>9177</v>
      </c>
      <c r="B1952" t="s">
        <v>2546</v>
      </c>
      <c r="C1952">
        <v>11414</v>
      </c>
      <c r="D1952" t="s">
        <v>963</v>
      </c>
      <c r="E1952">
        <v>428</v>
      </c>
      <c r="F1952" t="s">
        <v>2145</v>
      </c>
      <c r="G1952" t="s">
        <v>2146</v>
      </c>
      <c r="H1952">
        <v>459</v>
      </c>
      <c r="I1952" t="s">
        <v>975</v>
      </c>
      <c r="J1952" t="s">
        <v>974</v>
      </c>
      <c r="K1952" s="59">
        <v>220000</v>
      </c>
      <c r="L1952" s="59">
        <v>220000</v>
      </c>
      <c r="M1952" s="59">
        <v>0</v>
      </c>
      <c r="N1952" s="59">
        <v>0</v>
      </c>
      <c r="O1952" s="59">
        <v>0</v>
      </c>
      <c r="P1952" s="59">
        <v>0</v>
      </c>
      <c r="Q1952">
        <v>0</v>
      </c>
      <c r="R1952">
        <v>0</v>
      </c>
      <c r="S1952" t="s">
        <v>2547</v>
      </c>
    </row>
    <row r="1953" spans="1:19">
      <c r="A1953">
        <v>9178</v>
      </c>
      <c r="B1953" t="s">
        <v>2548</v>
      </c>
      <c r="C1953">
        <v>11414</v>
      </c>
      <c r="D1953" t="s">
        <v>963</v>
      </c>
      <c r="E1953">
        <v>428</v>
      </c>
      <c r="F1953" t="s">
        <v>2145</v>
      </c>
      <c r="G1953" t="s">
        <v>2146</v>
      </c>
      <c r="H1953">
        <v>459</v>
      </c>
      <c r="I1953" t="s">
        <v>975</v>
      </c>
      <c r="J1953" t="s">
        <v>974</v>
      </c>
      <c r="K1953" s="59">
        <v>220000</v>
      </c>
      <c r="L1953" s="59">
        <v>220000</v>
      </c>
      <c r="M1953" s="59">
        <v>0</v>
      </c>
      <c r="N1953" s="59">
        <v>0</v>
      </c>
      <c r="O1953" s="59">
        <v>0</v>
      </c>
      <c r="P1953" s="59">
        <v>0</v>
      </c>
      <c r="Q1953">
        <v>0</v>
      </c>
      <c r="R1953">
        <v>0</v>
      </c>
      <c r="S1953" t="s">
        <v>2549</v>
      </c>
    </row>
    <row r="1954" spans="1:19">
      <c r="A1954">
        <v>9179</v>
      </c>
      <c r="B1954" t="s">
        <v>2550</v>
      </c>
      <c r="C1954">
        <v>11414</v>
      </c>
      <c r="D1954" t="s">
        <v>963</v>
      </c>
      <c r="E1954">
        <v>428</v>
      </c>
      <c r="F1954" t="s">
        <v>2145</v>
      </c>
      <c r="G1954" t="s">
        <v>2146</v>
      </c>
      <c r="H1954">
        <v>459</v>
      </c>
      <c r="I1954" t="s">
        <v>975</v>
      </c>
      <c r="J1954" t="s">
        <v>974</v>
      </c>
      <c r="K1954" s="59">
        <v>30000</v>
      </c>
      <c r="L1954" s="59">
        <v>30000</v>
      </c>
      <c r="M1954" s="59">
        <v>0</v>
      </c>
      <c r="N1954" s="59">
        <v>0</v>
      </c>
      <c r="O1954" s="59">
        <v>0</v>
      </c>
      <c r="P1954" s="59">
        <v>0</v>
      </c>
      <c r="Q1954">
        <v>0</v>
      </c>
      <c r="R1954">
        <v>0</v>
      </c>
      <c r="S1954" t="s">
        <v>2551</v>
      </c>
    </row>
    <row r="1955" spans="1:19">
      <c r="A1955">
        <v>9180</v>
      </c>
      <c r="B1955" t="s">
        <v>2552</v>
      </c>
      <c r="C1955">
        <v>11414</v>
      </c>
      <c r="D1955" t="s">
        <v>963</v>
      </c>
      <c r="E1955">
        <v>428</v>
      </c>
      <c r="F1955" t="s">
        <v>2145</v>
      </c>
      <c r="G1955" t="s">
        <v>2146</v>
      </c>
      <c r="H1955">
        <v>459</v>
      </c>
      <c r="I1955" t="s">
        <v>975</v>
      </c>
      <c r="J1955" t="s">
        <v>974</v>
      </c>
      <c r="K1955" s="59">
        <v>110000</v>
      </c>
      <c r="L1955" s="59">
        <v>110000</v>
      </c>
      <c r="M1955" s="59">
        <v>0</v>
      </c>
      <c r="N1955" s="59">
        <v>0</v>
      </c>
      <c r="O1955" s="59">
        <v>0</v>
      </c>
      <c r="P1955" s="59">
        <v>0</v>
      </c>
      <c r="Q1955">
        <v>0</v>
      </c>
      <c r="R1955">
        <v>0</v>
      </c>
      <c r="S1955" t="s">
        <v>2553</v>
      </c>
    </row>
    <row r="1956" spans="1:19">
      <c r="A1956">
        <v>9181</v>
      </c>
      <c r="B1956" t="s">
        <v>2554</v>
      </c>
      <c r="C1956">
        <v>11414</v>
      </c>
      <c r="D1956" t="s">
        <v>963</v>
      </c>
      <c r="E1956">
        <v>428</v>
      </c>
      <c r="F1956" t="s">
        <v>2145</v>
      </c>
      <c r="G1956" t="s">
        <v>2146</v>
      </c>
      <c r="H1956">
        <v>459</v>
      </c>
      <c r="I1956" t="s">
        <v>975</v>
      </c>
      <c r="J1956" t="s">
        <v>974</v>
      </c>
      <c r="K1956" s="59">
        <v>950000</v>
      </c>
      <c r="L1956" s="59">
        <v>950000</v>
      </c>
      <c r="M1956" s="59">
        <v>0</v>
      </c>
      <c r="N1956" s="59">
        <v>0</v>
      </c>
      <c r="O1956" s="59">
        <v>0</v>
      </c>
      <c r="P1956" s="59">
        <v>0</v>
      </c>
      <c r="Q1956">
        <v>0</v>
      </c>
      <c r="R1956">
        <v>0</v>
      </c>
      <c r="S1956" t="s">
        <v>2555</v>
      </c>
    </row>
    <row r="1957" spans="1:19">
      <c r="A1957">
        <v>9182</v>
      </c>
      <c r="B1957" t="s">
        <v>2556</v>
      </c>
      <c r="C1957">
        <v>11414</v>
      </c>
      <c r="D1957" t="s">
        <v>963</v>
      </c>
      <c r="E1957">
        <v>428</v>
      </c>
      <c r="F1957" t="s">
        <v>2145</v>
      </c>
      <c r="G1957" t="s">
        <v>2146</v>
      </c>
      <c r="H1957">
        <v>459</v>
      </c>
      <c r="I1957" t="s">
        <v>975</v>
      </c>
      <c r="J1957" t="s">
        <v>974</v>
      </c>
      <c r="K1957" s="59">
        <v>110000</v>
      </c>
      <c r="L1957" s="59">
        <v>110000</v>
      </c>
      <c r="M1957" s="59">
        <v>0</v>
      </c>
      <c r="N1957" s="59">
        <v>0</v>
      </c>
      <c r="O1957" s="59">
        <v>0</v>
      </c>
      <c r="P1957" s="59">
        <v>0</v>
      </c>
      <c r="Q1957">
        <v>0</v>
      </c>
      <c r="R1957">
        <v>0</v>
      </c>
      <c r="S1957" t="s">
        <v>2557</v>
      </c>
    </row>
    <row r="1958" spans="1:19">
      <c r="A1958">
        <v>9414</v>
      </c>
      <c r="B1958" t="s">
        <v>2592</v>
      </c>
      <c r="C1958">
        <v>11414</v>
      </c>
      <c r="D1958" t="s">
        <v>963</v>
      </c>
      <c r="E1958">
        <v>428</v>
      </c>
      <c r="F1958" t="s">
        <v>2145</v>
      </c>
      <c r="G1958" t="s">
        <v>2146</v>
      </c>
      <c r="H1958">
        <v>459</v>
      </c>
      <c r="I1958" t="s">
        <v>975</v>
      </c>
      <c r="J1958" t="s">
        <v>974</v>
      </c>
      <c r="K1958" s="59">
        <v>80000</v>
      </c>
      <c r="L1958" s="59">
        <v>80000</v>
      </c>
      <c r="M1958" s="59">
        <v>0</v>
      </c>
      <c r="N1958" s="59">
        <v>0</v>
      </c>
      <c r="O1958" s="59">
        <v>0</v>
      </c>
      <c r="P1958" s="59">
        <v>0</v>
      </c>
      <c r="Q1958">
        <v>0</v>
      </c>
      <c r="R1958">
        <v>0</v>
      </c>
      <c r="S1958" t="s">
        <v>2592</v>
      </c>
    </row>
    <row r="1959" spans="1:19">
      <c r="A1959">
        <v>7862</v>
      </c>
      <c r="B1959" t="s">
        <v>2409</v>
      </c>
      <c r="C1959">
        <v>17894</v>
      </c>
      <c r="D1959" t="s">
        <v>961</v>
      </c>
      <c r="E1959">
        <v>107</v>
      </c>
      <c r="F1959" t="s">
        <v>1035</v>
      </c>
      <c r="G1959" t="s">
        <v>254</v>
      </c>
      <c r="H1959">
        <v>450</v>
      </c>
      <c r="I1959" t="s">
        <v>977</v>
      </c>
      <c r="J1959" t="s">
        <v>976</v>
      </c>
      <c r="K1959" s="59">
        <v>1403300</v>
      </c>
      <c r="L1959" s="59">
        <v>1403300</v>
      </c>
      <c r="M1959" s="59">
        <v>0</v>
      </c>
      <c r="N1959" s="59">
        <v>184000</v>
      </c>
      <c r="O1959" s="59">
        <v>0</v>
      </c>
      <c r="P1959" s="59">
        <v>0</v>
      </c>
      <c r="Q1959">
        <v>0</v>
      </c>
      <c r="R1959">
        <v>0</v>
      </c>
    </row>
    <row r="1960" spans="1:19">
      <c r="A1960">
        <v>7865</v>
      </c>
      <c r="B1960" t="s">
        <v>2412</v>
      </c>
      <c r="C1960">
        <v>17894</v>
      </c>
      <c r="D1960" t="s">
        <v>961</v>
      </c>
      <c r="E1960">
        <v>107</v>
      </c>
      <c r="F1960" t="s">
        <v>1035</v>
      </c>
      <c r="G1960" t="s">
        <v>254</v>
      </c>
      <c r="H1960">
        <v>450</v>
      </c>
      <c r="I1960" t="s">
        <v>977</v>
      </c>
      <c r="J1960" t="s">
        <v>976</v>
      </c>
      <c r="K1960" s="59">
        <v>59600</v>
      </c>
      <c r="L1960" s="59">
        <v>59600</v>
      </c>
      <c r="M1960" s="59">
        <v>0</v>
      </c>
      <c r="N1960" s="59">
        <v>2000</v>
      </c>
      <c r="O1960" s="59">
        <v>0</v>
      </c>
      <c r="P1960" s="59">
        <v>0</v>
      </c>
      <c r="Q1960">
        <v>0</v>
      </c>
      <c r="R1960">
        <v>0</v>
      </c>
    </row>
    <row r="1961" spans="1:19">
      <c r="A1961">
        <v>7866</v>
      </c>
      <c r="B1961" t="s">
        <v>2413</v>
      </c>
      <c r="C1961">
        <v>17894</v>
      </c>
      <c r="D1961" t="s">
        <v>961</v>
      </c>
      <c r="E1961">
        <v>107</v>
      </c>
      <c r="F1961" t="s">
        <v>1035</v>
      </c>
      <c r="G1961" t="s">
        <v>254</v>
      </c>
      <c r="H1961">
        <v>450</v>
      </c>
      <c r="I1961" t="s">
        <v>977</v>
      </c>
      <c r="J1961" t="s">
        <v>976</v>
      </c>
      <c r="K1961" s="59">
        <v>9000</v>
      </c>
      <c r="L1961" s="59">
        <v>9000</v>
      </c>
      <c r="M1961" s="59">
        <v>0</v>
      </c>
      <c r="N1961" s="59">
        <v>0</v>
      </c>
      <c r="O1961" s="59">
        <v>0</v>
      </c>
      <c r="P1961" s="59">
        <v>0</v>
      </c>
      <c r="Q1961">
        <v>0</v>
      </c>
      <c r="R1961">
        <v>0</v>
      </c>
      <c r="S1961" t="s">
        <v>2414</v>
      </c>
    </row>
    <row r="1962" spans="1:19">
      <c r="A1962">
        <v>7867</v>
      </c>
      <c r="B1962" t="s">
        <v>2415</v>
      </c>
      <c r="C1962">
        <v>17894</v>
      </c>
      <c r="D1962" t="s">
        <v>961</v>
      </c>
      <c r="E1962">
        <v>107</v>
      </c>
      <c r="F1962" t="s">
        <v>1035</v>
      </c>
      <c r="G1962" t="s">
        <v>254</v>
      </c>
      <c r="H1962">
        <v>450</v>
      </c>
      <c r="I1962" t="s">
        <v>977</v>
      </c>
      <c r="J1962" t="s">
        <v>976</v>
      </c>
      <c r="K1962" s="59">
        <v>18000</v>
      </c>
      <c r="L1962" s="59">
        <v>18000</v>
      </c>
      <c r="M1962" s="59">
        <v>0</v>
      </c>
      <c r="N1962" s="59">
        <v>0</v>
      </c>
      <c r="O1962" s="59">
        <v>0</v>
      </c>
      <c r="P1962" s="59">
        <v>0</v>
      </c>
      <c r="Q1962">
        <v>0</v>
      </c>
      <c r="R1962">
        <v>0</v>
      </c>
      <c r="S1962" t="s">
        <v>2416</v>
      </c>
    </row>
    <row r="1963" spans="1:19">
      <c r="A1963">
        <v>7868</v>
      </c>
      <c r="B1963" t="s">
        <v>2417</v>
      </c>
      <c r="C1963">
        <v>17894</v>
      </c>
      <c r="D1963" t="s">
        <v>961</v>
      </c>
      <c r="E1963">
        <v>107</v>
      </c>
      <c r="F1963" t="s">
        <v>1035</v>
      </c>
      <c r="G1963" t="s">
        <v>254</v>
      </c>
      <c r="H1963">
        <v>450</v>
      </c>
      <c r="I1963" t="s">
        <v>977</v>
      </c>
      <c r="J1963" t="s">
        <v>976</v>
      </c>
      <c r="K1963" s="59">
        <v>175320</v>
      </c>
      <c r="L1963" s="59">
        <v>175320</v>
      </c>
      <c r="M1963" s="59">
        <v>97400</v>
      </c>
      <c r="N1963" s="59">
        <v>19480</v>
      </c>
      <c r="O1963" s="59">
        <v>0</v>
      </c>
      <c r="P1963" s="59">
        <v>0</v>
      </c>
      <c r="Q1963">
        <v>0</v>
      </c>
      <c r="R1963">
        <v>0</v>
      </c>
      <c r="S1963" t="s">
        <v>2418</v>
      </c>
    </row>
    <row r="1964" spans="1:19">
      <c r="A1964">
        <v>7869</v>
      </c>
      <c r="B1964" t="s">
        <v>2419</v>
      </c>
      <c r="C1964">
        <v>17894</v>
      </c>
      <c r="D1964" t="s">
        <v>961</v>
      </c>
      <c r="E1964">
        <v>107</v>
      </c>
      <c r="F1964" t="s">
        <v>1035</v>
      </c>
      <c r="G1964" t="s">
        <v>254</v>
      </c>
      <c r="H1964">
        <v>450</v>
      </c>
      <c r="I1964" t="s">
        <v>977</v>
      </c>
      <c r="J1964" t="s">
        <v>976</v>
      </c>
      <c r="K1964" s="59">
        <v>4000</v>
      </c>
      <c r="L1964" s="59">
        <v>4000</v>
      </c>
      <c r="M1964" s="59">
        <v>0</v>
      </c>
      <c r="N1964" s="59">
        <v>0</v>
      </c>
      <c r="O1964" s="59">
        <v>0</v>
      </c>
      <c r="P1964" s="59">
        <v>0</v>
      </c>
      <c r="Q1964">
        <v>0</v>
      </c>
      <c r="R1964">
        <v>0</v>
      </c>
    </row>
    <row r="1965" spans="1:19">
      <c r="A1965">
        <v>7863</v>
      </c>
      <c r="B1965" t="s">
        <v>2410</v>
      </c>
      <c r="C1965">
        <v>17894</v>
      </c>
      <c r="D1965" t="s">
        <v>961</v>
      </c>
      <c r="E1965">
        <v>107</v>
      </c>
      <c r="F1965" t="s">
        <v>1035</v>
      </c>
      <c r="G1965" t="s">
        <v>254</v>
      </c>
      <c r="H1965">
        <v>451</v>
      </c>
      <c r="I1965" t="s">
        <v>979</v>
      </c>
      <c r="J1965" t="s">
        <v>978</v>
      </c>
      <c r="K1965" s="59">
        <v>130000</v>
      </c>
      <c r="L1965" s="59">
        <v>130000</v>
      </c>
      <c r="M1965" s="59">
        <v>0</v>
      </c>
      <c r="N1965" s="59">
        <v>31700</v>
      </c>
      <c r="O1965" s="59">
        <v>0</v>
      </c>
      <c r="P1965" s="59">
        <v>0</v>
      </c>
      <c r="Q1965">
        <v>0</v>
      </c>
      <c r="R1965">
        <v>0</v>
      </c>
    </row>
    <row r="1966" spans="1:19">
      <c r="A1966">
        <v>7864</v>
      </c>
      <c r="B1966" t="s">
        <v>2411</v>
      </c>
      <c r="C1966">
        <v>17894</v>
      </c>
      <c r="D1966" t="s">
        <v>961</v>
      </c>
      <c r="E1966">
        <v>107</v>
      </c>
      <c r="F1966" t="s">
        <v>1035</v>
      </c>
      <c r="G1966" t="s">
        <v>254</v>
      </c>
      <c r="H1966">
        <v>452</v>
      </c>
      <c r="I1966" t="s">
        <v>981</v>
      </c>
      <c r="J1966" t="s">
        <v>980</v>
      </c>
      <c r="K1966" s="59">
        <v>1772000</v>
      </c>
      <c r="L1966" s="59">
        <v>1772000</v>
      </c>
      <c r="M1966" s="59">
        <v>0</v>
      </c>
      <c r="N1966" s="59">
        <v>201019.8</v>
      </c>
      <c r="O1966" s="59">
        <v>0</v>
      </c>
      <c r="P1966" s="59">
        <v>0</v>
      </c>
      <c r="Q1966">
        <v>0</v>
      </c>
      <c r="R1966">
        <v>0</v>
      </c>
    </row>
    <row r="1967" spans="1:19">
      <c r="A1967">
        <v>8910</v>
      </c>
      <c r="B1967" t="s">
        <v>2513</v>
      </c>
      <c r="C1967">
        <v>17899</v>
      </c>
      <c r="D1967" t="s">
        <v>784</v>
      </c>
      <c r="E1967">
        <v>107</v>
      </c>
      <c r="F1967" t="s">
        <v>1035</v>
      </c>
      <c r="G1967" t="s">
        <v>254</v>
      </c>
      <c r="H1967">
        <v>452</v>
      </c>
      <c r="I1967" t="s">
        <v>981</v>
      </c>
      <c r="J1967" t="s">
        <v>980</v>
      </c>
      <c r="K1967" s="59">
        <v>0</v>
      </c>
      <c r="L1967" s="59">
        <v>36000</v>
      </c>
      <c r="M1967" s="59">
        <v>0</v>
      </c>
      <c r="N1967" s="59">
        <v>0</v>
      </c>
      <c r="O1967" s="59">
        <v>0</v>
      </c>
      <c r="P1967" s="59">
        <v>0</v>
      </c>
      <c r="Q1967">
        <v>0</v>
      </c>
      <c r="R1967">
        <v>0</v>
      </c>
    </row>
    <row r="1968" spans="1:19">
      <c r="A1968">
        <v>8911</v>
      </c>
      <c r="B1968" t="s">
        <v>2514</v>
      </c>
      <c r="C1968">
        <v>17899</v>
      </c>
      <c r="D1968" t="s">
        <v>784</v>
      </c>
      <c r="E1968">
        <v>107</v>
      </c>
      <c r="F1968" t="s">
        <v>1035</v>
      </c>
      <c r="G1968" t="s">
        <v>254</v>
      </c>
      <c r="H1968">
        <v>452</v>
      </c>
      <c r="I1968" t="s">
        <v>981</v>
      </c>
      <c r="J1968" t="s">
        <v>980</v>
      </c>
      <c r="K1968" s="59">
        <v>0</v>
      </c>
      <c r="L1968" s="59">
        <v>30000</v>
      </c>
      <c r="M1968" s="59">
        <v>0</v>
      </c>
      <c r="N1968" s="59">
        <v>0</v>
      </c>
      <c r="O1968" s="59">
        <v>0</v>
      </c>
      <c r="P1968" s="59">
        <v>0</v>
      </c>
      <c r="Q1968">
        <v>0</v>
      </c>
      <c r="R1968">
        <v>0</v>
      </c>
    </row>
    <row r="1969" spans="1:18">
      <c r="A1969">
        <v>5080</v>
      </c>
      <c r="B1969" t="s">
        <v>1212</v>
      </c>
      <c r="C1969">
        <v>85</v>
      </c>
      <c r="D1969" t="s">
        <v>962</v>
      </c>
      <c r="E1969">
        <v>108</v>
      </c>
      <c r="F1969" t="s">
        <v>1213</v>
      </c>
      <c r="G1969" t="s">
        <v>1212</v>
      </c>
      <c r="H1969">
        <v>453</v>
      </c>
      <c r="I1969" t="s">
        <v>983</v>
      </c>
      <c r="J1969" t="s">
        <v>982</v>
      </c>
      <c r="K1969" s="59">
        <v>2000</v>
      </c>
      <c r="L1969" s="59">
        <v>2000</v>
      </c>
      <c r="M1969" s="59">
        <v>0</v>
      </c>
      <c r="N1969" s="59">
        <v>0</v>
      </c>
      <c r="O1969" s="59">
        <v>0</v>
      </c>
      <c r="P1969" s="59">
        <v>0</v>
      </c>
      <c r="Q1969">
        <v>0</v>
      </c>
      <c r="R1969">
        <v>0</v>
      </c>
    </row>
    <row r="1970" spans="1:18">
      <c r="A1970">
        <v>5081</v>
      </c>
      <c r="B1970" t="s">
        <v>1214</v>
      </c>
      <c r="C1970">
        <v>85</v>
      </c>
      <c r="D1970" t="s">
        <v>962</v>
      </c>
      <c r="E1970">
        <v>109</v>
      </c>
      <c r="F1970" t="s">
        <v>1215</v>
      </c>
      <c r="G1970" t="s">
        <v>1214</v>
      </c>
      <c r="H1970">
        <v>453</v>
      </c>
      <c r="I1970" t="s">
        <v>983</v>
      </c>
      <c r="J1970" t="s">
        <v>982</v>
      </c>
      <c r="K1970" s="59">
        <v>400</v>
      </c>
      <c r="L1970" s="59">
        <v>400</v>
      </c>
      <c r="M1970" s="59">
        <v>0</v>
      </c>
      <c r="N1970" s="59">
        <v>0</v>
      </c>
      <c r="O1970" s="59">
        <v>0</v>
      </c>
      <c r="P1970" s="59">
        <v>0</v>
      </c>
      <c r="Q1970">
        <v>0</v>
      </c>
      <c r="R1970">
        <v>0</v>
      </c>
    </row>
    <row r="1971" spans="1:18">
      <c r="A1971">
        <v>5082</v>
      </c>
      <c r="B1971" t="s">
        <v>2159</v>
      </c>
      <c r="C1971">
        <v>85</v>
      </c>
      <c r="D1971" t="s">
        <v>962</v>
      </c>
      <c r="E1971">
        <v>314</v>
      </c>
      <c r="F1971" t="s">
        <v>1257</v>
      </c>
      <c r="G1971" t="s">
        <v>1258</v>
      </c>
      <c r="H1971">
        <v>453</v>
      </c>
      <c r="I1971" t="s">
        <v>983</v>
      </c>
      <c r="J1971" t="s">
        <v>982</v>
      </c>
      <c r="K1971" s="59">
        <v>30000</v>
      </c>
      <c r="L1971" s="59">
        <v>30000</v>
      </c>
      <c r="M1971" s="59">
        <v>0</v>
      </c>
      <c r="N1971" s="59">
        <v>0</v>
      </c>
      <c r="O1971" s="59">
        <v>0</v>
      </c>
      <c r="P1971" s="59">
        <v>0</v>
      </c>
      <c r="Q1971">
        <v>0</v>
      </c>
      <c r="R1971">
        <v>0</v>
      </c>
    </row>
    <row r="1972" spans="1:18">
      <c r="A1972">
        <v>5084</v>
      </c>
      <c r="B1972" t="s">
        <v>2160</v>
      </c>
      <c r="C1972">
        <v>85</v>
      </c>
      <c r="D1972" t="s">
        <v>962</v>
      </c>
      <c r="E1972">
        <v>204</v>
      </c>
      <c r="F1972" t="s">
        <v>1313</v>
      </c>
      <c r="G1972" t="s">
        <v>1314</v>
      </c>
      <c r="H1972">
        <v>453</v>
      </c>
      <c r="I1972" t="s">
        <v>983</v>
      </c>
      <c r="J1972" t="s">
        <v>982</v>
      </c>
      <c r="K1972" s="59">
        <v>60000</v>
      </c>
      <c r="L1972" s="59">
        <v>60000</v>
      </c>
      <c r="M1972" s="59">
        <v>0</v>
      </c>
      <c r="N1972" s="59">
        <v>0</v>
      </c>
      <c r="O1972" s="59">
        <v>0</v>
      </c>
      <c r="P1972" s="59">
        <v>0</v>
      </c>
      <c r="Q1972">
        <v>0</v>
      </c>
      <c r="R1972">
        <v>0</v>
      </c>
    </row>
    <row r="1973" spans="1:18">
      <c r="A1973">
        <v>9015</v>
      </c>
      <c r="B1973" t="s">
        <v>2521</v>
      </c>
      <c r="C1973">
        <v>85</v>
      </c>
      <c r="D1973" t="s">
        <v>962</v>
      </c>
      <c r="E1973">
        <v>427</v>
      </c>
      <c r="F1973" t="s">
        <v>2522</v>
      </c>
      <c r="G1973" t="s">
        <v>2523</v>
      </c>
      <c r="H1973">
        <v>453</v>
      </c>
      <c r="I1973" t="s">
        <v>983</v>
      </c>
      <c r="J1973" t="s">
        <v>982</v>
      </c>
      <c r="K1973" s="59">
        <v>15000</v>
      </c>
      <c r="L1973" s="59">
        <v>15000</v>
      </c>
      <c r="M1973" s="59">
        <v>0</v>
      </c>
      <c r="N1973" s="59">
        <v>0</v>
      </c>
      <c r="O1973" s="59">
        <v>0</v>
      </c>
      <c r="P1973" s="59">
        <v>0</v>
      </c>
      <c r="Q1973">
        <v>0</v>
      </c>
      <c r="R1973">
        <v>0</v>
      </c>
    </row>
    <row r="1974" spans="1:18">
      <c r="A1974">
        <v>9016</v>
      </c>
      <c r="B1974" t="s">
        <v>2524</v>
      </c>
      <c r="C1974">
        <v>85</v>
      </c>
      <c r="D1974" t="s">
        <v>962</v>
      </c>
      <c r="E1974">
        <v>316</v>
      </c>
      <c r="F1974" t="s">
        <v>1054</v>
      </c>
      <c r="G1974" t="s">
        <v>1055</v>
      </c>
      <c r="H1974">
        <v>453</v>
      </c>
      <c r="I1974" t="s">
        <v>983</v>
      </c>
      <c r="J1974" t="s">
        <v>982</v>
      </c>
      <c r="K1974" s="59">
        <v>32000</v>
      </c>
      <c r="L1974" s="59">
        <v>32000</v>
      </c>
      <c r="M1974" s="59">
        <v>0</v>
      </c>
      <c r="N1974" s="59">
        <v>0</v>
      </c>
      <c r="O1974" s="59">
        <v>0</v>
      </c>
      <c r="P1974" s="59">
        <v>0</v>
      </c>
      <c r="Q1974">
        <v>0</v>
      </c>
      <c r="R1974">
        <v>0</v>
      </c>
    </row>
    <row r="1975" spans="1:18">
      <c r="A1975">
        <v>9023</v>
      </c>
      <c r="B1975" t="s">
        <v>1032</v>
      </c>
      <c r="C1975">
        <v>85</v>
      </c>
      <c r="D1975" t="s">
        <v>962</v>
      </c>
      <c r="E1975">
        <v>202</v>
      </c>
      <c r="F1975" t="s">
        <v>1033</v>
      </c>
      <c r="G1975" t="s">
        <v>1034</v>
      </c>
      <c r="H1975">
        <v>453</v>
      </c>
      <c r="I1975" t="s">
        <v>983</v>
      </c>
      <c r="J1975" t="s">
        <v>982</v>
      </c>
      <c r="K1975" s="59">
        <v>600</v>
      </c>
      <c r="L1975" s="59">
        <v>600</v>
      </c>
      <c r="M1975" s="59">
        <v>0</v>
      </c>
      <c r="N1975" s="59">
        <v>0</v>
      </c>
      <c r="O1975" s="59">
        <v>0</v>
      </c>
      <c r="P1975" s="59">
        <v>0</v>
      </c>
      <c r="Q1975">
        <v>0</v>
      </c>
      <c r="R1975">
        <v>0</v>
      </c>
    </row>
  </sheetData>
  <sortState ref="A2:S1975">
    <sortCondition ref="I2:I197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opLeftCell="A4" zoomScaleNormal="100" workbookViewId="0">
      <selection activeCell="H13" sqref="H13"/>
    </sheetView>
  </sheetViews>
  <sheetFormatPr defaultRowHeight="14.25"/>
  <cols>
    <col min="2" max="2" width="73.625" customWidth="1"/>
    <col min="3" max="3" width="6.25" style="412" customWidth="1"/>
    <col min="4" max="4" width="31.125" style="59" customWidth="1"/>
    <col min="5" max="5" width="21.375" style="59" customWidth="1"/>
    <col min="6" max="6" width="17.75" customWidth="1"/>
    <col min="8" max="8" width="16.5" customWidth="1"/>
  </cols>
  <sheetData>
    <row r="1" spans="2:6" ht="15">
      <c r="B1" s="414"/>
      <c r="C1" s="415"/>
      <c r="D1" s="416"/>
      <c r="E1" s="416"/>
      <c r="F1" s="414"/>
    </row>
    <row r="2" spans="2:6" s="413" customFormat="1" ht="62.25" customHeight="1">
      <c r="B2" s="425" t="s">
        <v>2666</v>
      </c>
      <c r="C2" s="426"/>
      <c r="D2" s="427" t="s">
        <v>2663</v>
      </c>
      <c r="E2" s="427" t="s">
        <v>2665</v>
      </c>
      <c r="F2" s="428" t="s">
        <v>2664</v>
      </c>
    </row>
    <row r="3" spans="2:6" s="424" customFormat="1" ht="28.5" customHeight="1">
      <c r="B3" s="429" t="s">
        <v>2656</v>
      </c>
      <c r="C3" s="430" t="s">
        <v>2</v>
      </c>
      <c r="D3" s="431">
        <v>72864656.842500001</v>
      </c>
      <c r="E3" s="431">
        <v>72861442.842500001</v>
      </c>
      <c r="F3" s="431">
        <f>D3-E3</f>
        <v>3214</v>
      </c>
    </row>
    <row r="4" spans="2:6" ht="23.25">
      <c r="B4" s="432" t="s">
        <v>2657</v>
      </c>
      <c r="C4" s="433" t="s">
        <v>62</v>
      </c>
      <c r="D4" s="434">
        <v>1821514</v>
      </c>
      <c r="E4" s="434">
        <v>1818300</v>
      </c>
      <c r="F4" s="434">
        <f t="shared" ref="F4:F18" si="0">D4-E4</f>
        <v>3214</v>
      </c>
    </row>
    <row r="5" spans="2:6" ht="23.25">
      <c r="B5" s="432" t="s">
        <v>91</v>
      </c>
      <c r="C5" s="433" t="s">
        <v>64</v>
      </c>
      <c r="D5" s="434">
        <v>1821514</v>
      </c>
      <c r="E5" s="434">
        <v>1818300</v>
      </c>
      <c r="F5" s="434">
        <f t="shared" si="0"/>
        <v>3214</v>
      </c>
    </row>
    <row r="6" spans="2:6" ht="23.25">
      <c r="B6" s="432" t="s">
        <v>38</v>
      </c>
      <c r="C6" s="433" t="s">
        <v>66</v>
      </c>
      <c r="D6" s="434">
        <v>1821514</v>
      </c>
      <c r="E6" s="434">
        <v>1818300</v>
      </c>
      <c r="F6" s="434">
        <f t="shared" si="0"/>
        <v>3214</v>
      </c>
    </row>
    <row r="7" spans="2:6" ht="69.75">
      <c r="B7" s="435" t="s">
        <v>2668</v>
      </c>
      <c r="C7" s="436">
        <v>23</v>
      </c>
      <c r="D7" s="437">
        <v>1668214</v>
      </c>
      <c r="E7" s="437">
        <v>1665000</v>
      </c>
      <c r="F7" s="437">
        <f t="shared" si="0"/>
        <v>3214</v>
      </c>
    </row>
    <row r="8" spans="2:6" s="424" customFormat="1" ht="24" customHeight="1">
      <c r="B8" s="429" t="s">
        <v>2658</v>
      </c>
      <c r="C8" s="430">
        <v>24</v>
      </c>
      <c r="D8" s="431">
        <v>76123462.819999993</v>
      </c>
      <c r="E8" s="431">
        <v>76096051.809999987</v>
      </c>
      <c r="F8" s="431">
        <f t="shared" si="0"/>
        <v>27411.010000005364</v>
      </c>
    </row>
    <row r="9" spans="2:6" ht="23.25">
      <c r="B9" s="432" t="s">
        <v>2659</v>
      </c>
      <c r="C9" s="433">
        <v>25</v>
      </c>
      <c r="D9" s="434">
        <v>76045062.819999993</v>
      </c>
      <c r="E9" s="434">
        <v>76017651.809999987</v>
      </c>
      <c r="F9" s="434">
        <f t="shared" si="0"/>
        <v>27411.010000005364</v>
      </c>
    </row>
    <row r="10" spans="2:6" ht="23.25">
      <c r="B10" s="432" t="s">
        <v>14</v>
      </c>
      <c r="C10" s="433">
        <v>26</v>
      </c>
      <c r="D10" s="434">
        <v>1855914</v>
      </c>
      <c r="E10" s="434">
        <v>1852700</v>
      </c>
      <c r="F10" s="434">
        <f t="shared" si="0"/>
        <v>3214</v>
      </c>
    </row>
    <row r="11" spans="2:6" ht="23.25">
      <c r="B11" s="432" t="s">
        <v>15</v>
      </c>
      <c r="C11" s="433">
        <v>27</v>
      </c>
      <c r="D11" s="434">
        <v>5961410.9100000001</v>
      </c>
      <c r="E11" s="434">
        <v>5955712.9199999999</v>
      </c>
      <c r="F11" s="434">
        <f t="shared" si="0"/>
        <v>5697.9900000002235</v>
      </c>
    </row>
    <row r="12" spans="2:6" ht="23.25">
      <c r="B12" s="432" t="s">
        <v>16</v>
      </c>
      <c r="C12" s="433">
        <v>28</v>
      </c>
      <c r="D12" s="434">
        <v>8998631.3599999994</v>
      </c>
      <c r="E12" s="434">
        <v>8986427.4600000009</v>
      </c>
      <c r="F12" s="434">
        <f t="shared" si="0"/>
        <v>12203.89999999851</v>
      </c>
    </row>
    <row r="13" spans="2:6" ht="23.25">
      <c r="B13" s="432" t="s">
        <v>19</v>
      </c>
      <c r="C13" s="433">
        <v>38</v>
      </c>
      <c r="D13" s="434">
        <v>1259460.47</v>
      </c>
      <c r="E13" s="434">
        <v>1253165.3500000001</v>
      </c>
      <c r="F13" s="434">
        <f t="shared" si="0"/>
        <v>6295.1199999998789</v>
      </c>
    </row>
    <row r="14" spans="2:6" ht="23.25">
      <c r="B14" s="432" t="s">
        <v>93</v>
      </c>
      <c r="C14" s="433">
        <v>39</v>
      </c>
      <c r="D14" s="434">
        <v>76045062.819999993</v>
      </c>
      <c r="E14" s="434">
        <v>76017651.809999987</v>
      </c>
      <c r="F14" s="434">
        <f t="shared" si="0"/>
        <v>27411.010000005364</v>
      </c>
    </row>
    <row r="15" spans="2:6" ht="23.25">
      <c r="B15" s="432" t="s">
        <v>94</v>
      </c>
      <c r="C15" s="433">
        <v>41</v>
      </c>
      <c r="D15" s="434">
        <v>76045062.819999993</v>
      </c>
      <c r="E15" s="434">
        <v>76017651.809999987</v>
      </c>
      <c r="F15" s="434">
        <f t="shared" si="0"/>
        <v>27411.010000005364</v>
      </c>
    </row>
    <row r="16" spans="2:6" ht="29.25" customHeight="1">
      <c r="B16" s="429" t="s">
        <v>2660</v>
      </c>
      <c r="C16" s="430">
        <v>49</v>
      </c>
      <c r="D16" s="431">
        <v>-3258805.9774999917</v>
      </c>
      <c r="E16" s="431">
        <v>-3234608.9674999863</v>
      </c>
      <c r="F16" s="431">
        <f t="shared" si="0"/>
        <v>-24197.010000005364</v>
      </c>
    </row>
    <row r="17" spans="1:8" ht="29.25" customHeight="1">
      <c r="B17" s="429" t="s">
        <v>2661</v>
      </c>
      <c r="C17" s="430">
        <v>54</v>
      </c>
      <c r="D17" s="431">
        <v>-2933805.9774999917</v>
      </c>
      <c r="E17" s="431">
        <v>-2909608.9674999863</v>
      </c>
      <c r="F17" s="431">
        <f t="shared" si="0"/>
        <v>-24197.010000005364</v>
      </c>
    </row>
    <row r="18" spans="1:8" ht="29.25" customHeight="1">
      <c r="B18" s="429" t="s">
        <v>2662</v>
      </c>
      <c r="C18" s="430">
        <v>57</v>
      </c>
      <c r="D18" s="431">
        <v>-2933805.9774999917</v>
      </c>
      <c r="E18" s="431">
        <v>-2909608.9674999863</v>
      </c>
      <c r="F18" s="431">
        <f t="shared" si="0"/>
        <v>-24197.010000005364</v>
      </c>
    </row>
    <row r="19" spans="1:8" ht="29.25" customHeight="1">
      <c r="A19" s="422"/>
      <c r="B19" s="438"/>
      <c r="C19" s="439"/>
      <c r="D19" s="440"/>
      <c r="E19" s="440"/>
      <c r="F19" s="440"/>
      <c r="G19" s="422"/>
      <c r="H19" s="422"/>
    </row>
    <row r="20" spans="1:8" ht="58.5" customHeight="1">
      <c r="B20" s="441" t="s">
        <v>2667</v>
      </c>
      <c r="C20" s="441"/>
      <c r="D20" s="427" t="s">
        <v>2663</v>
      </c>
      <c r="E20" s="427" t="s">
        <v>2665</v>
      </c>
      <c r="F20" s="428" t="s">
        <v>2664</v>
      </c>
      <c r="G20" s="423"/>
      <c r="H20" s="423"/>
    </row>
    <row r="21" spans="1:8" ht="45.75" customHeight="1">
      <c r="B21" s="442" t="s">
        <v>102</v>
      </c>
      <c r="C21" s="443">
        <v>14</v>
      </c>
      <c r="D21" s="444">
        <v>5892112</v>
      </c>
      <c r="E21" s="444">
        <v>5882470</v>
      </c>
      <c r="F21" s="445">
        <f>D21-E21</f>
        <v>9642</v>
      </c>
      <c r="G21" s="421"/>
      <c r="H21" s="422"/>
    </row>
    <row r="22" spans="1:8" ht="91.5" customHeight="1">
      <c r="B22" s="442" t="s">
        <v>103</v>
      </c>
      <c r="C22" s="443">
        <v>16</v>
      </c>
      <c r="D22" s="446">
        <v>140560</v>
      </c>
      <c r="E22" s="446">
        <v>130918</v>
      </c>
      <c r="F22" s="445">
        <f>D22-E22</f>
        <v>9642</v>
      </c>
      <c r="G22" s="420"/>
      <c r="H22" s="422"/>
    </row>
    <row r="23" spans="1:8" ht="15">
      <c r="B23" s="417"/>
      <c r="C23" s="418"/>
      <c r="D23" s="419"/>
      <c r="E23" s="419"/>
      <c r="F23" s="419"/>
      <c r="G23" s="417"/>
      <c r="H23" s="417"/>
    </row>
    <row r="24" spans="1:8" ht="15">
      <c r="B24" s="417"/>
      <c r="C24" s="418"/>
      <c r="D24" s="419"/>
      <c r="E24" s="419"/>
      <c r="F24" s="419"/>
      <c r="G24" s="417"/>
      <c r="H24" s="417"/>
    </row>
    <row r="25" spans="1:8" ht="15">
      <c r="B25" s="414"/>
      <c r="C25" s="415"/>
      <c r="D25" s="416"/>
      <c r="E25" s="416"/>
      <c r="F25" s="414"/>
      <c r="G25" s="414"/>
      <c r="H25" s="414"/>
    </row>
  </sheetData>
  <dataValidations count="1">
    <dataValidation type="custom" allowBlank="1" showInputMessage="1" showErrorMessage="1" errorTitle="Znaki po przecinku" error="Wpisana wartość może mieć wyłącznie 1 znak po przecinku." sqref="D21:E21 G22">
      <formula1>MOD(D21*10,1)=0</formula1>
    </dataValidation>
  </dataValidation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B1:M370"/>
  <sheetViews>
    <sheetView tabSelected="1" topLeftCell="A4" workbookViewId="0">
      <selection activeCell="K6" sqref="K6"/>
    </sheetView>
  </sheetViews>
  <sheetFormatPr defaultColWidth="9" defaultRowHeight="12.75" zeroHeight="1"/>
  <cols>
    <col min="1" max="1" width="9" style="5"/>
    <col min="2" max="2" width="5.625" style="49" customWidth="1"/>
    <col min="3" max="3" width="6.5" style="6" customWidth="1"/>
    <col min="4" max="4" width="55.625" style="6" customWidth="1"/>
    <col min="5" max="5" width="4.75" style="4" customWidth="1"/>
    <col min="6" max="7" width="16.75" style="32" customWidth="1"/>
    <col min="8" max="8" width="15.375" style="94" customWidth="1"/>
    <col min="9" max="9" width="14.375" style="94" customWidth="1"/>
    <col min="10" max="10" width="10.875" style="94" customWidth="1"/>
    <col min="11" max="11" width="9" style="94" customWidth="1"/>
    <col min="12" max="12" width="9" style="5" customWidth="1"/>
    <col min="13" max="13" width="53.125" style="10" customWidth="1"/>
    <col min="14" max="15" width="53.125" style="5" customWidth="1"/>
    <col min="16" max="16384" width="9" style="5"/>
  </cols>
  <sheetData>
    <row r="1" spans="2:13">
      <c r="B1" s="93"/>
    </row>
    <row r="2" spans="2:13"/>
    <row r="3" spans="2:13"/>
    <row r="4" spans="2:13"/>
    <row r="5" spans="2:13" ht="34.5" customHeight="1">
      <c r="B5" s="503" t="s">
        <v>114</v>
      </c>
      <c r="C5" s="503"/>
      <c r="D5" s="503"/>
      <c r="E5" s="503"/>
      <c r="F5" s="503"/>
      <c r="G5" s="503"/>
    </row>
    <row r="6" spans="2:13" ht="15.75" customHeight="1">
      <c r="B6" s="504" t="s">
        <v>34</v>
      </c>
      <c r="C6" s="504"/>
      <c r="D6" s="504"/>
      <c r="E6" s="504"/>
      <c r="F6" s="504"/>
      <c r="G6" s="504"/>
    </row>
    <row r="7" spans="2:13" s="7" customFormat="1" ht="32.25" customHeight="1">
      <c r="B7" s="505" t="s">
        <v>562</v>
      </c>
      <c r="C7" s="505"/>
      <c r="D7" s="505"/>
      <c r="E7" s="505"/>
      <c r="F7" s="505"/>
      <c r="G7" s="505"/>
      <c r="H7" s="95"/>
      <c r="I7" s="95"/>
      <c r="J7" s="95"/>
      <c r="K7" s="95"/>
      <c r="M7" s="44"/>
    </row>
    <row r="8" spans="2:13" ht="16.5" thickBot="1">
      <c r="B8" s="506" t="s">
        <v>393</v>
      </c>
      <c r="C8" s="506"/>
      <c r="D8" s="506"/>
      <c r="E8" s="506"/>
      <c r="F8" s="506"/>
      <c r="G8" s="506"/>
    </row>
    <row r="9" spans="2:13" ht="34.5" customHeight="1">
      <c r="B9" s="498" t="s">
        <v>9</v>
      </c>
      <c r="C9" s="499"/>
      <c r="D9" s="499"/>
      <c r="E9" s="499"/>
      <c r="F9" s="71" t="s">
        <v>469</v>
      </c>
      <c r="G9" s="71" t="s">
        <v>2670</v>
      </c>
      <c r="H9" s="71" t="s">
        <v>2671</v>
      </c>
      <c r="M9" s="45"/>
    </row>
    <row r="10" spans="2:13" s="8" customFormat="1" ht="13.5" customHeight="1">
      <c r="B10" s="500">
        <v>1</v>
      </c>
      <c r="C10" s="501"/>
      <c r="D10" s="501"/>
      <c r="E10" s="502"/>
      <c r="F10" s="72">
        <v>2</v>
      </c>
      <c r="G10" s="72">
        <v>2</v>
      </c>
      <c r="H10" s="72">
        <v>2</v>
      </c>
      <c r="I10" s="96"/>
      <c r="J10" s="96"/>
      <c r="K10" s="96"/>
      <c r="M10" s="45"/>
    </row>
    <row r="11" spans="2:13" ht="24" customHeight="1">
      <c r="B11" s="492" t="s">
        <v>89</v>
      </c>
      <c r="C11" s="493"/>
      <c r="D11" s="494"/>
      <c r="E11" s="18" t="s">
        <v>2</v>
      </c>
      <c r="F11" s="78">
        <f>F12+F28</f>
        <v>72864656.842500001</v>
      </c>
      <c r="G11" s="78">
        <f>G12+G28</f>
        <v>122360</v>
      </c>
      <c r="H11" s="78">
        <f>F11+G11</f>
        <v>72987016.842500001</v>
      </c>
      <c r="I11" s="99"/>
      <c r="M11" s="45"/>
    </row>
    <row r="12" spans="2:13" ht="31.5" customHeight="1">
      <c r="B12" s="495" t="s">
        <v>90</v>
      </c>
      <c r="C12" s="496"/>
      <c r="D12" s="497"/>
      <c r="E12" s="18" t="s">
        <v>3</v>
      </c>
      <c r="F12" s="79">
        <f>F13+F24+F23+F22+F20+F19+F18+F16+F15+F14+F26+F27</f>
        <v>71043142.842500001</v>
      </c>
      <c r="G12" s="79">
        <f>G13+G24+G23+G22+G20+G19+G18+G16+G15+G14+G26+G27</f>
        <v>122360</v>
      </c>
      <c r="H12" s="79">
        <f>F12+G12</f>
        <v>71165502.842500001</v>
      </c>
      <c r="I12" s="99"/>
      <c r="M12" s="45"/>
    </row>
    <row r="13" spans="2:13" ht="24" customHeight="1">
      <c r="B13" s="516" t="s">
        <v>67</v>
      </c>
      <c r="C13" s="517"/>
      <c r="D13" s="518"/>
      <c r="E13" s="18" t="s">
        <v>4</v>
      </c>
      <c r="F13" s="79">
        <f>przychody!H5</f>
        <v>50078082</v>
      </c>
      <c r="G13" s="79">
        <f>przychody!I5</f>
        <v>0</v>
      </c>
      <c r="H13" s="79">
        <f t="shared" ref="H13:H33" si="0">F13+G13</f>
        <v>50078082</v>
      </c>
      <c r="I13" s="99"/>
      <c r="M13" s="45"/>
    </row>
    <row r="14" spans="2:13" ht="24" customHeight="1">
      <c r="B14" s="507" t="s">
        <v>68</v>
      </c>
      <c r="C14" s="508"/>
      <c r="D14" s="508"/>
      <c r="E14" s="54" t="s">
        <v>5</v>
      </c>
      <c r="F14" s="80">
        <f>przychody!H8</f>
        <v>110000</v>
      </c>
      <c r="G14" s="80">
        <f>przychody!I8</f>
        <v>0</v>
      </c>
      <c r="H14" s="79">
        <f t="shared" si="0"/>
        <v>110000</v>
      </c>
      <c r="M14" s="45"/>
    </row>
    <row r="15" spans="2:13" ht="24" customHeight="1">
      <c r="B15" s="507" t="s">
        <v>69</v>
      </c>
      <c r="C15" s="508"/>
      <c r="D15" s="508"/>
      <c r="E15" s="54" t="s">
        <v>6</v>
      </c>
      <c r="F15" s="80">
        <f>przychody!H12</f>
        <v>291000</v>
      </c>
      <c r="G15" s="80">
        <f>przychody!I12</f>
        <v>0</v>
      </c>
      <c r="H15" s="79">
        <f t="shared" si="0"/>
        <v>291000</v>
      </c>
      <c r="M15" s="45"/>
    </row>
    <row r="16" spans="2:13" ht="24" customHeight="1">
      <c r="B16" s="507" t="s">
        <v>70</v>
      </c>
      <c r="C16" s="508"/>
      <c r="D16" s="508"/>
      <c r="E16" s="54" t="s">
        <v>7</v>
      </c>
      <c r="F16" s="80">
        <f>przychody!H50</f>
        <v>3850900</v>
      </c>
      <c r="G16" s="80">
        <f>przychody!I50</f>
        <v>0</v>
      </c>
      <c r="H16" s="79">
        <f t="shared" si="0"/>
        <v>3850900</v>
      </c>
      <c r="M16" s="45"/>
    </row>
    <row r="17" spans="2:13" ht="24" customHeight="1">
      <c r="B17" s="509" t="s">
        <v>71</v>
      </c>
      <c r="C17" s="510"/>
      <c r="D17" s="510"/>
      <c r="E17" s="54" t="s">
        <v>8</v>
      </c>
      <c r="F17" s="80">
        <f>przychody!H51</f>
        <v>3634400</v>
      </c>
      <c r="G17" s="80">
        <f>przychody!I51</f>
        <v>0</v>
      </c>
      <c r="H17" s="79">
        <f t="shared" si="0"/>
        <v>3634400</v>
      </c>
      <c r="M17" s="45"/>
    </row>
    <row r="18" spans="2:13" ht="31.9" customHeight="1">
      <c r="B18" s="507" t="s">
        <v>72</v>
      </c>
      <c r="C18" s="508"/>
      <c r="D18" s="508"/>
      <c r="E18" s="18" t="s">
        <v>11</v>
      </c>
      <c r="F18" s="80">
        <v>0</v>
      </c>
      <c r="G18" s="80">
        <v>0</v>
      </c>
      <c r="H18" s="79">
        <f t="shared" si="0"/>
        <v>0</v>
      </c>
      <c r="M18" s="45"/>
    </row>
    <row r="19" spans="2:13" ht="24" customHeight="1">
      <c r="B19" s="507" t="s">
        <v>73</v>
      </c>
      <c r="C19" s="508"/>
      <c r="D19" s="508"/>
      <c r="E19" s="18" t="s">
        <v>12</v>
      </c>
      <c r="F19" s="80">
        <f>przychody!H26</f>
        <v>145765</v>
      </c>
      <c r="G19" s="80">
        <f>przychody!I26</f>
        <v>0</v>
      </c>
      <c r="H19" s="79">
        <f t="shared" si="0"/>
        <v>145765</v>
      </c>
      <c r="M19" s="45"/>
    </row>
    <row r="20" spans="2:13" ht="30" customHeight="1">
      <c r="B20" s="507" t="s">
        <v>83</v>
      </c>
      <c r="C20" s="508"/>
      <c r="D20" s="508"/>
      <c r="E20" s="18" t="s">
        <v>54</v>
      </c>
      <c r="F20" s="80">
        <f>przychody!H30+przychody!H23</f>
        <v>8927005.8424999993</v>
      </c>
      <c r="G20" s="80">
        <f>przychody!I30+przychody!I23</f>
        <v>0</v>
      </c>
      <c r="H20" s="79">
        <f t="shared" si="0"/>
        <v>8927005.8424999993</v>
      </c>
      <c r="M20" s="45"/>
    </row>
    <row r="21" spans="2:13" ht="24" customHeight="1">
      <c r="B21" s="509" t="s">
        <v>49</v>
      </c>
      <c r="C21" s="510"/>
      <c r="D21" s="510"/>
      <c r="E21" s="54" t="s">
        <v>55</v>
      </c>
      <c r="F21" s="80">
        <v>0</v>
      </c>
      <c r="G21" s="80">
        <v>0</v>
      </c>
      <c r="H21" s="79">
        <f t="shared" si="0"/>
        <v>0</v>
      </c>
      <c r="M21" s="45"/>
    </row>
    <row r="22" spans="2:13" ht="24" customHeight="1">
      <c r="B22" s="507" t="s">
        <v>74</v>
      </c>
      <c r="C22" s="508"/>
      <c r="D22" s="508"/>
      <c r="E22" s="54" t="s">
        <v>56</v>
      </c>
      <c r="F22" s="80">
        <f>przychody!H89</f>
        <v>120000</v>
      </c>
      <c r="G22" s="80">
        <f>przychody!I89</f>
        <v>0</v>
      </c>
      <c r="H22" s="79">
        <f t="shared" si="0"/>
        <v>120000</v>
      </c>
      <c r="M22" s="45"/>
    </row>
    <row r="23" spans="2:13" ht="37.5" customHeight="1">
      <c r="B23" s="507" t="s">
        <v>75</v>
      </c>
      <c r="C23" s="508"/>
      <c r="D23" s="508"/>
      <c r="E23" s="54" t="s">
        <v>57</v>
      </c>
      <c r="F23" s="80">
        <f>przychody!H20</f>
        <v>242760</v>
      </c>
      <c r="G23" s="80">
        <f>44160+200</f>
        <v>44360</v>
      </c>
      <c r="H23" s="79">
        <f t="shared" si="0"/>
        <v>287120</v>
      </c>
      <c r="M23" s="45"/>
    </row>
    <row r="24" spans="2:13" ht="24" customHeight="1">
      <c r="B24" s="507" t="s">
        <v>76</v>
      </c>
      <c r="C24" s="508"/>
      <c r="D24" s="508"/>
      <c r="E24" s="54" t="s">
        <v>58</v>
      </c>
      <c r="F24" s="80">
        <f>przychody!H156+przychody!H100+przychody!H79+przychody!H63</f>
        <v>7162630</v>
      </c>
      <c r="G24" s="80">
        <v>78000</v>
      </c>
      <c r="H24" s="79">
        <f t="shared" si="0"/>
        <v>7240630</v>
      </c>
      <c r="M24" s="45"/>
    </row>
    <row r="25" spans="2:13" ht="30" customHeight="1">
      <c r="B25" s="509" t="s">
        <v>84</v>
      </c>
      <c r="C25" s="510"/>
      <c r="D25" s="510"/>
      <c r="E25" s="54" t="s">
        <v>59</v>
      </c>
      <c r="F25" s="80">
        <f>przychody!H79</f>
        <v>2112200</v>
      </c>
      <c r="G25" s="80">
        <f>przychody!I79</f>
        <v>0</v>
      </c>
      <c r="H25" s="79">
        <f t="shared" si="0"/>
        <v>2112200</v>
      </c>
      <c r="M25" s="45"/>
    </row>
    <row r="26" spans="2:13" ht="24" customHeight="1">
      <c r="B26" s="519" t="s">
        <v>77</v>
      </c>
      <c r="C26" s="520"/>
      <c r="D26" s="521"/>
      <c r="E26" s="54" t="s">
        <v>60</v>
      </c>
      <c r="F26" s="80">
        <v>0</v>
      </c>
      <c r="G26" s="80">
        <v>0</v>
      </c>
      <c r="H26" s="79">
        <f t="shared" si="0"/>
        <v>0</v>
      </c>
      <c r="M26" s="45"/>
    </row>
    <row r="27" spans="2:13" ht="24" customHeight="1">
      <c r="B27" s="519" t="s">
        <v>78</v>
      </c>
      <c r="C27" s="520"/>
      <c r="D27" s="521"/>
      <c r="E27" s="54" t="s">
        <v>61</v>
      </c>
      <c r="F27" s="80">
        <v>115000</v>
      </c>
      <c r="G27" s="80">
        <v>0</v>
      </c>
      <c r="H27" s="79">
        <f t="shared" si="0"/>
        <v>115000</v>
      </c>
      <c r="M27" s="45"/>
    </row>
    <row r="28" spans="2:13" s="9" customFormat="1" ht="24" customHeight="1">
      <c r="B28" s="527" t="s">
        <v>101</v>
      </c>
      <c r="C28" s="528"/>
      <c r="D28" s="529"/>
      <c r="E28" s="54" t="s">
        <v>62</v>
      </c>
      <c r="F28" s="81">
        <f>F29+F30</f>
        <v>1821514</v>
      </c>
      <c r="G28" s="81">
        <f>G29+G30</f>
        <v>0</v>
      </c>
      <c r="H28" s="79">
        <f t="shared" si="0"/>
        <v>1821514</v>
      </c>
      <c r="I28" s="97"/>
      <c r="J28" s="97"/>
      <c r="K28" s="97"/>
      <c r="M28" s="45"/>
    </row>
    <row r="29" spans="2:13" s="9" customFormat="1" ht="24" customHeight="1">
      <c r="B29" s="513" t="s">
        <v>13</v>
      </c>
      <c r="C29" s="514"/>
      <c r="D29" s="515"/>
      <c r="E29" s="54" t="s">
        <v>63</v>
      </c>
      <c r="F29" s="80">
        <v>0</v>
      </c>
      <c r="G29" s="80">
        <v>0</v>
      </c>
      <c r="H29" s="79">
        <f t="shared" si="0"/>
        <v>0</v>
      </c>
      <c r="I29" s="97"/>
      <c r="J29" s="97"/>
      <c r="K29" s="97"/>
      <c r="M29" s="45"/>
    </row>
    <row r="30" spans="2:13" s="9" customFormat="1" ht="24" customHeight="1">
      <c r="B30" s="524" t="s">
        <v>91</v>
      </c>
      <c r="C30" s="525"/>
      <c r="D30" s="526"/>
      <c r="E30" s="54" t="s">
        <v>64</v>
      </c>
      <c r="F30" s="82">
        <f>F32</f>
        <v>1821514</v>
      </c>
      <c r="G30" s="82">
        <f>G32</f>
        <v>0</v>
      </c>
      <c r="H30" s="79">
        <f t="shared" si="0"/>
        <v>1821514</v>
      </c>
      <c r="I30" s="97"/>
      <c r="J30" s="97"/>
      <c r="K30" s="97"/>
      <c r="M30" s="45"/>
    </row>
    <row r="31" spans="2:13" ht="24" customHeight="1">
      <c r="B31" s="511" t="s">
        <v>10</v>
      </c>
      <c r="C31" s="508" t="s">
        <v>52</v>
      </c>
      <c r="D31" s="508"/>
      <c r="E31" s="54" t="s">
        <v>65</v>
      </c>
      <c r="F31" s="80">
        <v>0</v>
      </c>
      <c r="G31" s="80">
        <v>0</v>
      </c>
      <c r="H31" s="79">
        <f t="shared" si="0"/>
        <v>0</v>
      </c>
      <c r="M31" s="45"/>
    </row>
    <row r="32" spans="2:13" ht="24" customHeight="1">
      <c r="B32" s="511"/>
      <c r="C32" s="508" t="s">
        <v>38</v>
      </c>
      <c r="D32" s="508"/>
      <c r="E32" s="56" t="s">
        <v>66</v>
      </c>
      <c r="F32" s="80">
        <f>przychody!H175</f>
        <v>1821514</v>
      </c>
      <c r="G32" s="80">
        <f>przychody!I175</f>
        <v>0</v>
      </c>
      <c r="H32" s="79">
        <f t="shared" si="0"/>
        <v>1821514</v>
      </c>
      <c r="M32" s="45"/>
    </row>
    <row r="33" spans="2:13" ht="54" customHeight="1" thickBot="1">
      <c r="B33" s="512"/>
      <c r="C33" s="522" t="s">
        <v>100</v>
      </c>
      <c r="D33" s="523"/>
      <c r="E33" s="57">
        <v>23</v>
      </c>
      <c r="F33" s="83">
        <f>przychody!H177</f>
        <v>1668214</v>
      </c>
      <c r="G33" s="83">
        <f>przychody!I177</f>
        <v>0</v>
      </c>
      <c r="H33" s="641">
        <f t="shared" si="0"/>
        <v>1668214</v>
      </c>
      <c r="M33" s="45"/>
    </row>
    <row r="34" spans="2:13" ht="21" customHeight="1">
      <c r="B34" s="531"/>
      <c r="C34" s="531"/>
      <c r="D34" s="531"/>
      <c r="E34" s="50"/>
      <c r="F34" s="84"/>
      <c r="G34" s="84"/>
      <c r="H34" s="84"/>
      <c r="M34" s="45"/>
    </row>
    <row r="35" spans="2:13" ht="19.5" customHeight="1">
      <c r="B35" s="531" t="s">
        <v>394</v>
      </c>
      <c r="C35" s="531"/>
      <c r="D35" s="531"/>
      <c r="E35" s="531"/>
      <c r="F35" s="84"/>
      <c r="G35" s="84"/>
      <c r="H35" s="84"/>
      <c r="M35" s="45"/>
    </row>
    <row r="36" spans="2:13" ht="9.6" customHeight="1" thickBot="1">
      <c r="B36" s="51"/>
      <c r="C36" s="51"/>
      <c r="D36" s="51"/>
      <c r="E36" s="51"/>
      <c r="F36" s="84"/>
      <c r="G36" s="84"/>
      <c r="H36" s="84"/>
      <c r="M36" s="45"/>
    </row>
    <row r="37" spans="2:13" s="8" customFormat="1" ht="34.5" customHeight="1">
      <c r="B37" s="498" t="s">
        <v>9</v>
      </c>
      <c r="C37" s="499"/>
      <c r="D37" s="499"/>
      <c r="E37" s="499"/>
      <c r="F37" s="71" t="s">
        <v>469</v>
      </c>
      <c r="G37" s="71" t="s">
        <v>469</v>
      </c>
      <c r="H37" s="71" t="s">
        <v>469</v>
      </c>
      <c r="I37" s="96"/>
      <c r="J37" s="96"/>
      <c r="K37" s="96"/>
      <c r="M37" s="45"/>
    </row>
    <row r="38" spans="2:13" ht="13.5" customHeight="1">
      <c r="B38" s="500">
        <v>1</v>
      </c>
      <c r="C38" s="501"/>
      <c r="D38" s="501"/>
      <c r="E38" s="502"/>
      <c r="F38" s="72">
        <v>2</v>
      </c>
      <c r="G38" s="72">
        <v>2</v>
      </c>
      <c r="H38" s="72">
        <v>2</v>
      </c>
      <c r="M38" s="45"/>
    </row>
    <row r="39" spans="2:13" ht="24" customHeight="1">
      <c r="B39" s="492" t="s">
        <v>92</v>
      </c>
      <c r="C39" s="493"/>
      <c r="D39" s="494"/>
      <c r="E39" s="18">
        <f>E33+1</f>
        <v>24</v>
      </c>
      <c r="F39" s="78">
        <f>F40+F57</f>
        <v>76123462.819999993</v>
      </c>
      <c r="G39" s="78">
        <f>G40+G57</f>
        <v>143939.94</v>
      </c>
      <c r="H39" s="78">
        <f>F39+G39</f>
        <v>76267402.75999999</v>
      </c>
      <c r="M39" s="45"/>
    </row>
    <row r="40" spans="2:13" ht="23.1" customHeight="1">
      <c r="B40" s="495" t="s">
        <v>88</v>
      </c>
      <c r="C40" s="496"/>
      <c r="D40" s="497"/>
      <c r="E40" s="18">
        <f>E39+1</f>
        <v>25</v>
      </c>
      <c r="F40" s="86">
        <f>F56</f>
        <v>76045062.819999993</v>
      </c>
      <c r="G40" s="86">
        <f>G56</f>
        <v>143939.94</v>
      </c>
      <c r="H40" s="86">
        <f>F40+G40</f>
        <v>76189002.75999999</v>
      </c>
      <c r="M40" s="45"/>
    </row>
    <row r="41" spans="2:13" ht="23.1" customHeight="1">
      <c r="B41" s="513" t="s">
        <v>14</v>
      </c>
      <c r="C41" s="514"/>
      <c r="D41" s="515"/>
      <c r="E41" s="19">
        <f t="shared" ref="E41:E56" si="1">E40+1</f>
        <v>26</v>
      </c>
      <c r="F41" s="87">
        <f>'koszty - 4'!C7</f>
        <v>1855914</v>
      </c>
      <c r="G41" s="87"/>
      <c r="H41" s="87">
        <f>F41+G41</f>
        <v>1855914</v>
      </c>
      <c r="M41" s="45"/>
    </row>
    <row r="42" spans="2:13" ht="23.1" customHeight="1">
      <c r="B42" s="513" t="s">
        <v>15</v>
      </c>
      <c r="C42" s="514"/>
      <c r="D42" s="515"/>
      <c r="E42" s="19">
        <f t="shared" si="1"/>
        <v>27</v>
      </c>
      <c r="F42" s="87">
        <f>'koszty - 4'!C8+'koszty - 4'!C9+'koszty - 4'!C10</f>
        <v>5961410.9100000001</v>
      </c>
      <c r="G42" s="87">
        <f>44160+22500+21579.94</f>
        <v>88239.94</v>
      </c>
      <c r="H42" s="87">
        <f t="shared" ref="H42:H70" si="2">F42+G42</f>
        <v>6049650.8500000006</v>
      </c>
      <c r="M42" s="45"/>
    </row>
    <row r="43" spans="2:13" ht="23.1" customHeight="1">
      <c r="B43" s="513" t="s">
        <v>16</v>
      </c>
      <c r="C43" s="514"/>
      <c r="D43" s="515"/>
      <c r="E43" s="19">
        <f t="shared" si="1"/>
        <v>28</v>
      </c>
      <c r="F43" s="87">
        <f>'koszty - 4'!C11+'koszty - 4'!C12</f>
        <v>8998631.3599999994</v>
      </c>
      <c r="G43" s="87">
        <v>55000</v>
      </c>
      <c r="H43" s="87">
        <f t="shared" si="2"/>
        <v>9053631.3599999994</v>
      </c>
      <c r="M43" s="45"/>
    </row>
    <row r="44" spans="2:13" ht="23.1" customHeight="1">
      <c r="B44" s="513" t="s">
        <v>17</v>
      </c>
      <c r="C44" s="514"/>
      <c r="D44" s="515"/>
      <c r="E44" s="19">
        <f t="shared" si="1"/>
        <v>29</v>
      </c>
      <c r="F44" s="87">
        <f>'koszty - 4'!C19+'koszty - 4'!C18</f>
        <v>503952</v>
      </c>
      <c r="G44" s="87"/>
      <c r="H44" s="87">
        <f t="shared" si="2"/>
        <v>503952</v>
      </c>
      <c r="M44" s="45"/>
    </row>
    <row r="45" spans="2:13" ht="23.1" customHeight="1">
      <c r="B45" s="513" t="s">
        <v>18</v>
      </c>
      <c r="C45" s="514"/>
      <c r="D45" s="515"/>
      <c r="E45" s="19">
        <f t="shared" si="1"/>
        <v>30</v>
      </c>
      <c r="F45" s="87">
        <f>'koszty - 4'!C13</f>
        <v>44133147.979999997</v>
      </c>
      <c r="G45" s="87">
        <v>167</v>
      </c>
      <c r="H45" s="87">
        <f t="shared" si="2"/>
        <v>44133314.979999997</v>
      </c>
      <c r="M45" s="45"/>
    </row>
    <row r="46" spans="2:13" ht="23.1" customHeight="1">
      <c r="B46" s="532" t="s">
        <v>41</v>
      </c>
      <c r="C46" s="533"/>
      <c r="D46" s="534"/>
      <c r="E46" s="19">
        <f t="shared" si="1"/>
        <v>31</v>
      </c>
      <c r="F46" s="87">
        <f>'koszty - 4'!H46</f>
        <v>42880818.700000003</v>
      </c>
      <c r="G46" s="87">
        <v>167</v>
      </c>
      <c r="H46" s="87">
        <f t="shared" si="2"/>
        <v>42880985.700000003</v>
      </c>
      <c r="M46" s="45"/>
    </row>
    <row r="47" spans="2:13" ht="23.1" customHeight="1">
      <c r="B47" s="513" t="s">
        <v>48</v>
      </c>
      <c r="C47" s="514"/>
      <c r="D47" s="515"/>
      <c r="E47" s="19">
        <f t="shared" si="1"/>
        <v>32</v>
      </c>
      <c r="F47" s="87">
        <f>'koszty - 4'!C14+'koszty - 4'!C15+'koszty - 4'!C16+'koszty - 4'!C17</f>
        <v>13332546.1</v>
      </c>
      <c r="G47" s="87">
        <v>33</v>
      </c>
      <c r="H47" s="87">
        <f t="shared" si="2"/>
        <v>13332579.1</v>
      </c>
      <c r="M47" s="45"/>
    </row>
    <row r="48" spans="2:13" ht="23.1" customHeight="1">
      <c r="B48" s="540" t="s">
        <v>1</v>
      </c>
      <c r="C48" s="514" t="s">
        <v>39</v>
      </c>
      <c r="D48" s="515"/>
      <c r="E48" s="19">
        <f t="shared" si="1"/>
        <v>33</v>
      </c>
      <c r="F48" s="87">
        <f>'koszty - 4'!H49+'koszty - 4'!H50+'koszty - 4'!H51</f>
        <v>8670485.3300000001</v>
      </c>
      <c r="G48" s="87">
        <v>33</v>
      </c>
      <c r="H48" s="87">
        <f t="shared" si="2"/>
        <v>8670518.3300000001</v>
      </c>
      <c r="M48" s="45"/>
    </row>
    <row r="49" spans="2:13" ht="30.75" customHeight="1">
      <c r="B49" s="541"/>
      <c r="C49" s="448" t="s">
        <v>86</v>
      </c>
      <c r="D49" s="447" t="s">
        <v>87</v>
      </c>
      <c r="E49" s="19">
        <f t="shared" si="1"/>
        <v>34</v>
      </c>
      <c r="F49" s="87">
        <f>'koszty - 4'!H51</f>
        <v>122178.33</v>
      </c>
      <c r="G49" s="87"/>
      <c r="H49" s="87">
        <f t="shared" si="2"/>
        <v>122178.33</v>
      </c>
      <c r="M49" s="45"/>
    </row>
    <row r="50" spans="2:13" ht="23.1" customHeight="1">
      <c r="B50" s="541"/>
      <c r="C50" s="530" t="s">
        <v>40</v>
      </c>
      <c r="D50" s="515"/>
      <c r="E50" s="19">
        <f t="shared" si="1"/>
        <v>35</v>
      </c>
      <c r="F50" s="87">
        <f>'koszty - 4'!H52</f>
        <v>1618412.49</v>
      </c>
      <c r="G50" s="87"/>
      <c r="H50" s="87">
        <f t="shared" si="2"/>
        <v>1618412.49</v>
      </c>
      <c r="M50" s="45"/>
    </row>
    <row r="51" spans="2:13" ht="23.1" customHeight="1">
      <c r="B51" s="541"/>
      <c r="C51" s="530" t="s">
        <v>80</v>
      </c>
      <c r="D51" s="515"/>
      <c r="E51" s="19">
        <f t="shared" si="1"/>
        <v>36</v>
      </c>
      <c r="F51" s="87">
        <v>0</v>
      </c>
      <c r="G51" s="87"/>
      <c r="H51" s="87">
        <f t="shared" si="2"/>
        <v>0</v>
      </c>
      <c r="M51" s="45"/>
    </row>
    <row r="52" spans="2:13" ht="23.1" customHeight="1">
      <c r="B52" s="541"/>
      <c r="C52" s="530" t="s">
        <v>85</v>
      </c>
      <c r="D52" s="515"/>
      <c r="E52" s="19">
        <f t="shared" si="1"/>
        <v>37</v>
      </c>
      <c r="F52" s="87">
        <f>'koszty - 4'!H53</f>
        <v>704510.5</v>
      </c>
      <c r="G52" s="87"/>
      <c r="H52" s="87">
        <f t="shared" si="2"/>
        <v>704510.5</v>
      </c>
      <c r="M52" s="45"/>
    </row>
    <row r="53" spans="2:13" ht="23.1" customHeight="1">
      <c r="B53" s="513" t="s">
        <v>19</v>
      </c>
      <c r="C53" s="514"/>
      <c r="D53" s="515"/>
      <c r="E53" s="19">
        <f t="shared" si="1"/>
        <v>38</v>
      </c>
      <c r="F53" s="87">
        <f>'koszty - 4'!C20+'koszty - 4'!C21+'koszty - 4'!C22+'koszty - 4'!C23+'koszty - 4'!C24</f>
        <v>1259460.47</v>
      </c>
      <c r="G53" s="87">
        <v>500</v>
      </c>
      <c r="H53" s="87">
        <f t="shared" si="2"/>
        <v>1259960.47</v>
      </c>
      <c r="M53" s="45"/>
    </row>
    <row r="54" spans="2:13" ht="23.1" customHeight="1">
      <c r="B54" s="513" t="s">
        <v>93</v>
      </c>
      <c r="C54" s="514"/>
      <c r="D54" s="515"/>
      <c r="E54" s="19">
        <f t="shared" si="1"/>
        <v>39</v>
      </c>
      <c r="F54" s="88">
        <f>F53+F47+F45+F44+F43+F42+F41</f>
        <v>76045062.819999993</v>
      </c>
      <c r="G54" s="88">
        <f>G53+G47+G45+G44+G43+G42+G41</f>
        <v>143939.94</v>
      </c>
      <c r="H54" s="87">
        <f t="shared" si="2"/>
        <v>76189002.75999999</v>
      </c>
      <c r="M54" s="45"/>
    </row>
    <row r="55" spans="2:13" ht="29.45" customHeight="1">
      <c r="B55" s="538" t="s">
        <v>47</v>
      </c>
      <c r="C55" s="539"/>
      <c r="D55" s="539"/>
      <c r="E55" s="19">
        <f t="shared" si="1"/>
        <v>40</v>
      </c>
      <c r="F55" s="80">
        <v>0</v>
      </c>
      <c r="G55" s="80"/>
      <c r="H55" s="87">
        <f t="shared" si="2"/>
        <v>0</v>
      </c>
      <c r="M55" s="45"/>
    </row>
    <row r="56" spans="2:13" ht="23.1" customHeight="1">
      <c r="B56" s="535" t="s">
        <v>94</v>
      </c>
      <c r="C56" s="536"/>
      <c r="D56" s="537"/>
      <c r="E56" s="19">
        <f t="shared" si="1"/>
        <v>41</v>
      </c>
      <c r="F56" s="88">
        <f>F54+F55</f>
        <v>76045062.819999993</v>
      </c>
      <c r="G56" s="88">
        <f>G54+G55</f>
        <v>143939.94</v>
      </c>
      <c r="H56" s="87">
        <f t="shared" si="2"/>
        <v>76189002.75999999</v>
      </c>
      <c r="M56" s="45"/>
    </row>
    <row r="57" spans="2:13" ht="23.1" customHeight="1">
      <c r="B57" s="554" t="s">
        <v>95</v>
      </c>
      <c r="C57" s="555"/>
      <c r="D57" s="556"/>
      <c r="E57" s="19">
        <v>42</v>
      </c>
      <c r="F57" s="89">
        <f>F58+F59</f>
        <v>78400</v>
      </c>
      <c r="G57" s="89">
        <f>G58+G59</f>
        <v>0</v>
      </c>
      <c r="H57" s="87">
        <f t="shared" si="2"/>
        <v>78400</v>
      </c>
      <c r="M57" s="47"/>
    </row>
    <row r="58" spans="2:13" ht="23.1" customHeight="1">
      <c r="B58" s="513" t="s">
        <v>20</v>
      </c>
      <c r="C58" s="514"/>
      <c r="D58" s="515"/>
      <c r="E58" s="19">
        <v>45</v>
      </c>
      <c r="F58" s="87">
        <v>0</v>
      </c>
      <c r="G58" s="87">
        <v>0</v>
      </c>
      <c r="H58" s="87">
        <f t="shared" si="2"/>
        <v>0</v>
      </c>
      <c r="I58" s="100"/>
      <c r="J58" s="100"/>
      <c r="K58" s="100"/>
      <c r="M58" s="47"/>
    </row>
    <row r="59" spans="2:13" ht="23.1" customHeight="1">
      <c r="B59" s="513" t="s">
        <v>96</v>
      </c>
      <c r="C59" s="514"/>
      <c r="D59" s="515"/>
      <c r="E59" s="19">
        <v>46</v>
      </c>
      <c r="F59" s="88">
        <f>F60+F61</f>
        <v>78400</v>
      </c>
      <c r="G59" s="88">
        <v>0</v>
      </c>
      <c r="H59" s="87">
        <f t="shared" si="2"/>
        <v>78400</v>
      </c>
      <c r="M59" s="47"/>
    </row>
    <row r="60" spans="2:13" ht="23.1" customHeight="1">
      <c r="B60" s="511" t="s">
        <v>10</v>
      </c>
      <c r="C60" s="508" t="s">
        <v>53</v>
      </c>
      <c r="D60" s="508"/>
      <c r="E60" s="19">
        <v>47</v>
      </c>
      <c r="F60" s="87">
        <v>0</v>
      </c>
      <c r="G60" s="87">
        <v>0</v>
      </c>
      <c r="H60" s="87">
        <f t="shared" si="2"/>
        <v>0</v>
      </c>
      <c r="I60" s="101"/>
      <c r="M60" s="47"/>
    </row>
    <row r="61" spans="2:13" ht="23.1" customHeight="1">
      <c r="B61" s="511"/>
      <c r="C61" s="508" t="s">
        <v>42</v>
      </c>
      <c r="D61" s="508"/>
      <c r="E61" s="19">
        <v>48</v>
      </c>
      <c r="F61" s="87">
        <v>78400</v>
      </c>
      <c r="G61" s="87">
        <v>0</v>
      </c>
      <c r="H61" s="87">
        <f t="shared" si="2"/>
        <v>78400</v>
      </c>
      <c r="M61" s="47"/>
    </row>
    <row r="62" spans="2:13" ht="23.1" customHeight="1">
      <c r="B62" s="545" t="s">
        <v>97</v>
      </c>
      <c r="C62" s="546"/>
      <c r="D62" s="547"/>
      <c r="E62" s="19">
        <v>49</v>
      </c>
      <c r="F62" s="90">
        <f>F11-F39</f>
        <v>-3258805.9774999917</v>
      </c>
      <c r="G62" s="90">
        <f>G11-G39</f>
        <v>-21579.940000000002</v>
      </c>
      <c r="H62" s="642">
        <f t="shared" si="2"/>
        <v>-3280385.9174999916</v>
      </c>
      <c r="M62" s="47"/>
    </row>
    <row r="63" spans="2:13" ht="23.1" customHeight="1">
      <c r="B63" s="545" t="s">
        <v>21</v>
      </c>
      <c r="C63" s="546"/>
      <c r="D63" s="547"/>
      <c r="E63" s="19">
        <v>50</v>
      </c>
      <c r="F63" s="87">
        <f>przychody!H191</f>
        <v>330000</v>
      </c>
      <c r="G63" s="87">
        <f>przychody!I191</f>
        <v>0</v>
      </c>
      <c r="H63" s="87">
        <f t="shared" si="2"/>
        <v>330000</v>
      </c>
      <c r="M63" s="47"/>
    </row>
    <row r="64" spans="2:13" ht="23.1" customHeight="1">
      <c r="B64" s="551" t="s">
        <v>43</v>
      </c>
      <c r="C64" s="552"/>
      <c r="D64" s="553"/>
      <c r="E64" s="19">
        <v>51</v>
      </c>
      <c r="F64" s="87">
        <f>przychody!H192</f>
        <v>320000</v>
      </c>
      <c r="G64" s="87">
        <f>przychody!I192</f>
        <v>0</v>
      </c>
      <c r="H64" s="87">
        <f t="shared" si="2"/>
        <v>320000</v>
      </c>
      <c r="M64" s="47"/>
    </row>
    <row r="65" spans="2:13" ht="23.1" customHeight="1">
      <c r="B65" s="545" t="s">
        <v>22</v>
      </c>
      <c r="C65" s="546"/>
      <c r="D65" s="547"/>
      <c r="E65" s="19">
        <v>52</v>
      </c>
      <c r="F65" s="87">
        <v>5000</v>
      </c>
      <c r="G65" s="87">
        <v>0</v>
      </c>
      <c r="H65" s="87">
        <f t="shared" si="2"/>
        <v>5000</v>
      </c>
      <c r="K65" s="99"/>
      <c r="M65" s="47"/>
    </row>
    <row r="66" spans="2:13" ht="23.1" customHeight="1">
      <c r="B66" s="551" t="s">
        <v>44</v>
      </c>
      <c r="C66" s="552"/>
      <c r="D66" s="553"/>
      <c r="E66" s="19">
        <v>53</v>
      </c>
      <c r="F66" s="87">
        <v>1000</v>
      </c>
      <c r="G66" s="87">
        <v>0</v>
      </c>
      <c r="H66" s="87">
        <f t="shared" si="2"/>
        <v>1000</v>
      </c>
      <c r="M66" s="47"/>
    </row>
    <row r="67" spans="2:13" ht="23.1" customHeight="1">
      <c r="B67" s="545" t="s">
        <v>98</v>
      </c>
      <c r="C67" s="546"/>
      <c r="D67" s="547"/>
      <c r="E67" s="19">
        <v>54</v>
      </c>
      <c r="F67" s="90">
        <f>F62+F63-F65</f>
        <v>-2933805.9774999917</v>
      </c>
      <c r="G67" s="90">
        <f>G62+G63-G65</f>
        <v>-21579.940000000002</v>
      </c>
      <c r="H67" s="642">
        <f t="shared" si="2"/>
        <v>-2955385.9174999916</v>
      </c>
      <c r="M67" s="47"/>
    </row>
    <row r="68" spans="2:13" ht="23.1" customHeight="1">
      <c r="B68" s="548" t="s">
        <v>50</v>
      </c>
      <c r="C68" s="549"/>
      <c r="D68" s="550"/>
      <c r="E68" s="19">
        <v>55</v>
      </c>
      <c r="F68" s="87">
        <v>0</v>
      </c>
      <c r="G68" s="87">
        <v>0</v>
      </c>
      <c r="H68" s="87">
        <f t="shared" si="2"/>
        <v>0</v>
      </c>
      <c r="M68" s="47"/>
    </row>
    <row r="69" spans="2:13" ht="23.1" customHeight="1">
      <c r="B69" s="548" t="s">
        <v>51</v>
      </c>
      <c r="C69" s="549"/>
      <c r="D69" s="550"/>
      <c r="E69" s="19">
        <v>56</v>
      </c>
      <c r="F69" s="87">
        <v>0</v>
      </c>
      <c r="G69" s="87">
        <v>0</v>
      </c>
      <c r="H69" s="87">
        <f t="shared" si="2"/>
        <v>0</v>
      </c>
      <c r="M69" s="47"/>
    </row>
    <row r="70" spans="2:13" ht="23.1" customHeight="1" thickBot="1">
      <c r="B70" s="542" t="s">
        <v>99</v>
      </c>
      <c r="C70" s="543"/>
      <c r="D70" s="544"/>
      <c r="E70" s="20">
        <v>57</v>
      </c>
      <c r="F70" s="91">
        <f>F67-F68-F69</f>
        <v>-2933805.9774999917</v>
      </c>
      <c r="G70" s="91">
        <f>G67-G68-G69</f>
        <v>-21579.940000000002</v>
      </c>
      <c r="H70" s="643">
        <f t="shared" si="2"/>
        <v>-2955385.9174999916</v>
      </c>
      <c r="M70" s="47"/>
    </row>
    <row r="71" spans="2:13" ht="23.1" customHeight="1">
      <c r="B71" s="11"/>
      <c r="C71" s="12"/>
      <c r="D71" s="98"/>
      <c r="E71" s="13"/>
      <c r="F71" s="85"/>
      <c r="G71" s="85"/>
      <c r="H71" s="85"/>
      <c r="M71" s="47"/>
    </row>
    <row r="72" spans="2:13" ht="23.1" customHeight="1">
      <c r="C72" s="73"/>
      <c r="D72" s="73"/>
      <c r="E72" s="74"/>
      <c r="F72" s="92"/>
      <c r="G72" s="92"/>
      <c r="H72" s="92"/>
      <c r="M72" s="47"/>
    </row>
    <row r="73" spans="2:13" ht="23.1" customHeight="1">
      <c r="B73" s="76"/>
      <c r="C73" s="73"/>
      <c r="D73" s="73"/>
      <c r="E73" s="74"/>
      <c r="F73" s="92"/>
      <c r="G73" s="92"/>
      <c r="H73" s="92"/>
      <c r="M73" s="47"/>
    </row>
    <row r="74" spans="2:13" ht="15.75">
      <c r="B74" s="76"/>
      <c r="C74" s="73"/>
      <c r="D74" s="73"/>
      <c r="E74" s="74"/>
      <c r="F74" s="92"/>
      <c r="G74" s="92"/>
      <c r="H74" s="92"/>
      <c r="M74" s="47"/>
    </row>
    <row r="75" spans="2:13" ht="15.75">
      <c r="B75" s="76"/>
      <c r="C75" s="73"/>
      <c r="D75" s="73"/>
      <c r="E75" s="74"/>
      <c r="F75" s="92"/>
      <c r="G75" s="92"/>
      <c r="H75" s="92"/>
      <c r="M75" s="47"/>
    </row>
    <row r="76" spans="2:13" ht="15.75">
      <c r="B76" s="76"/>
      <c r="C76" s="73"/>
      <c r="D76" s="73"/>
      <c r="E76" s="74"/>
      <c r="F76" s="92"/>
      <c r="G76" s="92"/>
      <c r="H76" s="92"/>
      <c r="M76" s="47"/>
    </row>
    <row r="77" spans="2:13" ht="15.75">
      <c r="B77" s="76"/>
      <c r="C77" s="73"/>
      <c r="D77" s="73"/>
      <c r="E77" s="74"/>
      <c r="F77" s="92"/>
      <c r="G77" s="92"/>
      <c r="H77" s="92"/>
      <c r="M77" s="47"/>
    </row>
    <row r="78" spans="2:13" ht="15.75">
      <c r="B78" s="76"/>
      <c r="C78" s="73"/>
      <c r="D78" s="73"/>
      <c r="E78" s="74"/>
      <c r="F78" s="92"/>
      <c r="G78" s="92"/>
      <c r="H78" s="92"/>
      <c r="M78" s="47"/>
    </row>
    <row r="79" spans="2:13" ht="15.75">
      <c r="B79" s="76"/>
      <c r="C79" s="73"/>
      <c r="D79" s="73"/>
      <c r="E79" s="74"/>
      <c r="F79" s="92"/>
      <c r="G79" s="92"/>
      <c r="H79" s="92"/>
      <c r="M79" s="47"/>
    </row>
    <row r="80" spans="2:13" ht="15.75">
      <c r="B80" s="76"/>
      <c r="C80" s="73"/>
      <c r="D80" s="73"/>
      <c r="E80" s="74"/>
      <c r="F80" s="92"/>
      <c r="G80" s="92"/>
      <c r="H80" s="92"/>
      <c r="M80" s="47"/>
    </row>
    <row r="81" spans="2:13" ht="15.75">
      <c r="B81" s="76"/>
      <c r="C81" s="73"/>
      <c r="D81" s="73"/>
      <c r="E81" s="74"/>
      <c r="F81" s="92"/>
      <c r="G81" s="92"/>
      <c r="H81" s="92"/>
      <c r="M81" s="47"/>
    </row>
    <row r="82" spans="2:13" ht="15.75">
      <c r="B82" s="76"/>
      <c r="C82" s="73"/>
      <c r="D82" s="73"/>
      <c r="E82" s="74"/>
      <c r="F82" s="92"/>
      <c r="G82" s="92"/>
      <c r="H82" s="92"/>
      <c r="M82" s="47"/>
    </row>
    <row r="83" spans="2:13" ht="15.75">
      <c r="B83" s="76"/>
      <c r="C83" s="73"/>
      <c r="D83" s="73"/>
      <c r="E83" s="74"/>
      <c r="F83" s="92"/>
      <c r="G83" s="92"/>
      <c r="H83" s="92"/>
      <c r="M83" s="47"/>
    </row>
    <row r="84" spans="2:13" ht="15.75">
      <c r="B84" s="76"/>
      <c r="C84" s="73"/>
      <c r="D84" s="73"/>
      <c r="E84" s="74"/>
      <c r="F84" s="92"/>
      <c r="G84" s="92"/>
      <c r="H84" s="92"/>
      <c r="M84" s="47"/>
    </row>
    <row r="85" spans="2:13" ht="33.75" customHeight="1">
      <c r="B85" s="76"/>
      <c r="C85" s="73"/>
      <c r="D85" s="73"/>
      <c r="E85" s="74"/>
      <c r="F85" s="92"/>
      <c r="G85" s="92"/>
      <c r="H85" s="92"/>
      <c r="M85" s="47"/>
    </row>
    <row r="86" spans="2:13" ht="28.5" customHeight="1">
      <c r="B86" s="76"/>
      <c r="C86" s="73"/>
      <c r="D86" s="73"/>
      <c r="E86" s="74"/>
      <c r="F86" s="92"/>
      <c r="G86" s="92"/>
      <c r="H86" s="92"/>
      <c r="M86" s="47"/>
    </row>
    <row r="87" spans="2:13" ht="28.5" customHeight="1">
      <c r="B87" s="76"/>
      <c r="C87" s="73"/>
      <c r="D87" s="73"/>
      <c r="E87" s="74"/>
      <c r="F87" s="92"/>
      <c r="G87" s="92"/>
      <c r="H87" s="92"/>
      <c r="M87" s="47"/>
    </row>
    <row r="88" spans="2:13" ht="28.5" customHeight="1">
      <c r="B88" s="76"/>
      <c r="C88" s="73"/>
      <c r="D88" s="73"/>
      <c r="E88" s="74"/>
      <c r="F88" s="92"/>
      <c r="G88" s="92"/>
      <c r="H88" s="92"/>
      <c r="M88" s="47"/>
    </row>
    <row r="89" spans="2:13" ht="28.5" customHeight="1">
      <c r="B89" s="76"/>
      <c r="C89" s="73"/>
      <c r="D89" s="73"/>
      <c r="E89" s="74"/>
      <c r="F89" s="92"/>
      <c r="G89" s="92"/>
      <c r="H89" s="92"/>
      <c r="M89" s="47"/>
    </row>
    <row r="90" spans="2:13" ht="28.5" customHeight="1">
      <c r="B90" s="76"/>
      <c r="C90" s="73"/>
      <c r="D90" s="73"/>
      <c r="E90" s="74"/>
      <c r="F90" s="92"/>
      <c r="G90" s="92"/>
      <c r="H90" s="92"/>
    </row>
    <row r="91" spans="2:13" ht="28.5" customHeight="1">
      <c r="B91" s="76"/>
      <c r="C91" s="73"/>
      <c r="D91" s="73"/>
      <c r="E91" s="74"/>
      <c r="F91" s="92"/>
      <c r="G91" s="92"/>
      <c r="H91" s="92"/>
    </row>
    <row r="92" spans="2:13" ht="28.5" customHeight="1">
      <c r="B92" s="76"/>
      <c r="C92" s="73"/>
      <c r="D92" s="73"/>
      <c r="E92" s="74"/>
      <c r="F92" s="92"/>
      <c r="G92" s="92"/>
      <c r="H92" s="92"/>
    </row>
    <row r="93" spans="2:13" ht="28.5" customHeight="1">
      <c r="B93" s="76"/>
      <c r="C93" s="73"/>
      <c r="D93" s="73"/>
      <c r="E93" s="74"/>
      <c r="F93" s="92"/>
      <c r="G93" s="92"/>
      <c r="H93" s="92"/>
    </row>
    <row r="94" spans="2:13" ht="28.5" customHeight="1">
      <c r="B94" s="76"/>
      <c r="C94" s="73"/>
      <c r="D94" s="73"/>
      <c r="E94" s="74"/>
      <c r="F94" s="92"/>
      <c r="G94" s="92"/>
      <c r="H94" s="92"/>
    </row>
    <row r="95" spans="2:13" ht="28.5" customHeight="1">
      <c r="B95" s="76"/>
      <c r="C95" s="73"/>
      <c r="D95" s="73"/>
      <c r="E95" s="74"/>
      <c r="F95" s="92"/>
      <c r="G95" s="92"/>
      <c r="H95" s="92"/>
    </row>
    <row r="96" spans="2:13" ht="28.5" customHeight="1">
      <c r="B96" s="76"/>
      <c r="C96" s="73"/>
      <c r="D96" s="73"/>
      <c r="E96" s="74"/>
      <c r="F96" s="92"/>
      <c r="G96" s="92"/>
      <c r="H96" s="92"/>
    </row>
    <row r="97" spans="2:13" ht="28.5" customHeight="1">
      <c r="B97" s="76"/>
      <c r="C97" s="73"/>
      <c r="D97" s="73"/>
      <c r="E97" s="74"/>
      <c r="F97" s="92"/>
      <c r="G97" s="92"/>
      <c r="H97" s="92"/>
    </row>
    <row r="98" spans="2:13" ht="28.5" customHeight="1">
      <c r="B98" s="76"/>
      <c r="C98" s="73"/>
      <c r="D98" s="73"/>
      <c r="E98" s="74"/>
      <c r="F98" s="92"/>
      <c r="G98" s="92"/>
      <c r="H98" s="92"/>
    </row>
    <row r="99" spans="2:13" ht="28.5" customHeight="1">
      <c r="B99" s="76"/>
      <c r="C99" s="73"/>
      <c r="D99" s="73"/>
      <c r="E99" s="74"/>
      <c r="F99" s="92"/>
      <c r="G99" s="92"/>
      <c r="H99" s="92"/>
    </row>
    <row r="100" spans="2:13" ht="28.5" customHeight="1">
      <c r="B100" s="76"/>
      <c r="C100" s="73"/>
      <c r="D100" s="73"/>
      <c r="E100" s="74"/>
      <c r="F100" s="92"/>
      <c r="G100" s="92"/>
      <c r="H100" s="92"/>
    </row>
    <row r="101" spans="2:13" ht="28.5" customHeight="1">
      <c r="B101" s="76"/>
      <c r="C101" s="73"/>
      <c r="D101" s="73"/>
      <c r="E101" s="74"/>
      <c r="F101" s="92"/>
      <c r="G101" s="92"/>
      <c r="H101" s="92"/>
    </row>
    <row r="102" spans="2:13" ht="28.5" customHeight="1">
      <c r="B102" s="76"/>
      <c r="C102" s="73"/>
      <c r="D102" s="73"/>
      <c r="E102" s="74"/>
      <c r="F102" s="92"/>
      <c r="G102" s="92"/>
      <c r="H102" s="92"/>
    </row>
    <row r="103" spans="2:13" ht="28.5" customHeight="1">
      <c r="B103" s="76"/>
      <c r="C103" s="73"/>
      <c r="D103" s="73"/>
      <c r="E103" s="74"/>
      <c r="F103" s="75"/>
      <c r="G103" s="75"/>
      <c r="H103" s="75"/>
    </row>
    <row r="104" spans="2:13" ht="28.5" customHeight="1">
      <c r="B104" s="76"/>
      <c r="C104" s="73"/>
      <c r="D104" s="73"/>
      <c r="E104" s="74"/>
      <c r="F104" s="75"/>
      <c r="G104" s="75"/>
      <c r="H104" s="75"/>
    </row>
    <row r="105" spans="2:13" ht="28.5" customHeight="1">
      <c r="B105" s="11"/>
      <c r="C105" s="12"/>
      <c r="D105" s="12"/>
      <c r="E105" s="13"/>
      <c r="H105" s="32"/>
    </row>
    <row r="106" spans="2:13" ht="28.5" customHeight="1">
      <c r="B106" s="11"/>
      <c r="C106" s="12"/>
      <c r="D106" s="12"/>
      <c r="E106" s="13"/>
      <c r="H106" s="32"/>
    </row>
    <row r="107" spans="2:13" ht="28.5" customHeight="1">
      <c r="B107" s="11"/>
      <c r="C107" s="12"/>
      <c r="D107" s="12"/>
      <c r="E107" s="13"/>
      <c r="H107" s="32"/>
    </row>
    <row r="108" spans="2:13" ht="28.5" customHeight="1">
      <c r="B108" s="11"/>
      <c r="C108" s="12"/>
      <c r="D108" s="12"/>
      <c r="E108" s="13"/>
      <c r="H108" s="32"/>
    </row>
    <row r="109" spans="2:13" ht="28.5" customHeight="1">
      <c r="B109" s="11"/>
      <c r="C109" s="12"/>
      <c r="D109" s="12"/>
      <c r="E109" s="13"/>
      <c r="H109" s="32"/>
    </row>
    <row r="110" spans="2:13" ht="28.5" customHeight="1">
      <c r="B110" s="11"/>
      <c r="C110" s="12"/>
      <c r="D110" s="12"/>
      <c r="E110" s="13"/>
      <c r="H110" s="32"/>
    </row>
    <row r="111" spans="2:13" ht="28.5" customHeight="1">
      <c r="B111" s="11"/>
      <c r="C111" s="12"/>
      <c r="D111" s="12"/>
      <c r="E111" s="13"/>
    </row>
    <row r="112" spans="2:13" ht="28.5" customHeight="1">
      <c r="B112" s="11"/>
      <c r="C112" s="12"/>
      <c r="D112" s="12"/>
      <c r="E112" s="13"/>
      <c r="M112" s="48"/>
    </row>
    <row r="113" spans="2:13" ht="28.5" customHeight="1">
      <c r="B113" s="11"/>
      <c r="C113" s="12"/>
      <c r="D113" s="12"/>
      <c r="E113" s="13"/>
      <c r="M113" s="48"/>
    </row>
    <row r="114" spans="2:13" ht="28.5" customHeight="1">
      <c r="B114" s="11"/>
      <c r="C114" s="12"/>
      <c r="D114" s="12"/>
      <c r="E114" s="13"/>
      <c r="M114" s="48"/>
    </row>
    <row r="115" spans="2:13" ht="28.5" customHeight="1">
      <c r="B115" s="11"/>
      <c r="C115" s="12"/>
      <c r="D115" s="12"/>
      <c r="E115" s="13"/>
      <c r="M115" s="48"/>
    </row>
    <row r="116" spans="2:13" ht="28.5" customHeight="1">
      <c r="B116" s="11"/>
      <c r="C116" s="12"/>
      <c r="D116" s="12"/>
      <c r="E116" s="13"/>
      <c r="M116" s="48"/>
    </row>
    <row r="117" spans="2:13" ht="28.5" customHeight="1">
      <c r="B117" s="11"/>
      <c r="C117" s="12"/>
      <c r="D117" s="12"/>
      <c r="E117" s="13"/>
    </row>
    <row r="118" spans="2:13" ht="28.5" customHeight="1">
      <c r="B118" s="11"/>
      <c r="C118" s="12"/>
      <c r="D118" s="12"/>
      <c r="E118" s="13"/>
    </row>
    <row r="119" spans="2:13" ht="28.5" customHeight="1">
      <c r="B119" s="11"/>
      <c r="C119" s="12"/>
      <c r="D119" s="12"/>
      <c r="E119" s="13"/>
    </row>
    <row r="120" spans="2:13" ht="28.5" customHeight="1">
      <c r="B120" s="11"/>
      <c r="C120" s="12"/>
      <c r="D120" s="12"/>
      <c r="E120" s="13"/>
    </row>
    <row r="121" spans="2:13" ht="28.5" customHeight="1">
      <c r="B121" s="11"/>
      <c r="C121" s="12"/>
      <c r="D121" s="12"/>
      <c r="E121" s="13"/>
    </row>
    <row r="122" spans="2:13" ht="28.5" customHeight="1">
      <c r="B122" s="11"/>
      <c r="C122" s="12"/>
      <c r="D122" s="12"/>
      <c r="E122" s="13"/>
    </row>
    <row r="123" spans="2:13" ht="28.5" customHeight="1">
      <c r="B123" s="11"/>
      <c r="C123" s="12"/>
      <c r="D123" s="12"/>
      <c r="E123" s="13"/>
    </row>
    <row r="124" spans="2:13" ht="28.5" customHeight="1">
      <c r="B124" s="11"/>
      <c r="C124" s="12"/>
      <c r="D124" s="12"/>
      <c r="E124" s="13"/>
    </row>
    <row r="125" spans="2:13">
      <c r="B125" s="11"/>
      <c r="C125" s="12"/>
      <c r="D125" s="12"/>
      <c r="E125" s="13"/>
    </row>
    <row r="126" spans="2:13">
      <c r="B126" s="11"/>
      <c r="C126" s="12"/>
      <c r="D126" s="12"/>
      <c r="E126" s="13"/>
    </row>
    <row r="127" spans="2:13">
      <c r="B127" s="11"/>
      <c r="C127" s="12"/>
      <c r="D127" s="12"/>
      <c r="E127" s="13"/>
    </row>
    <row r="128" spans="2:13">
      <c r="B128" s="11"/>
      <c r="C128" s="12"/>
      <c r="D128" s="12"/>
      <c r="E128" s="13"/>
    </row>
    <row r="129" spans="2:5">
      <c r="B129" s="11"/>
      <c r="C129" s="12"/>
      <c r="D129" s="12"/>
      <c r="E129" s="13"/>
    </row>
    <row r="130" spans="2:5">
      <c r="B130" s="11"/>
      <c r="C130" s="12"/>
      <c r="D130" s="12"/>
      <c r="E130" s="13"/>
    </row>
    <row r="131" spans="2:5">
      <c r="B131" s="11"/>
      <c r="C131" s="12"/>
      <c r="D131" s="12"/>
      <c r="E131" s="13"/>
    </row>
    <row r="132" spans="2:5">
      <c r="B132" s="11"/>
      <c r="C132" s="12"/>
      <c r="D132" s="12"/>
      <c r="E132" s="13"/>
    </row>
    <row r="133" spans="2:5">
      <c r="B133" s="11"/>
      <c r="C133" s="12"/>
      <c r="D133" s="12"/>
      <c r="E133" s="13"/>
    </row>
    <row r="134" spans="2:5">
      <c r="B134" s="11"/>
      <c r="C134" s="12"/>
      <c r="D134" s="12"/>
      <c r="E134" s="13"/>
    </row>
    <row r="135" spans="2:5">
      <c r="B135" s="11"/>
      <c r="C135" s="12"/>
      <c r="D135" s="12"/>
      <c r="E135" s="13"/>
    </row>
    <row r="136" spans="2:5">
      <c r="B136" s="11"/>
      <c r="C136" s="12"/>
      <c r="D136" s="12"/>
      <c r="E136" s="13"/>
    </row>
    <row r="137" spans="2:5">
      <c r="B137" s="11"/>
      <c r="C137" s="12"/>
      <c r="D137" s="12"/>
      <c r="E137" s="13"/>
    </row>
    <row r="138" spans="2:5">
      <c r="B138" s="11"/>
      <c r="C138" s="12"/>
      <c r="D138" s="12"/>
      <c r="E138" s="13"/>
    </row>
    <row r="139" spans="2:5">
      <c r="B139" s="11"/>
      <c r="C139" s="12"/>
      <c r="D139" s="12"/>
      <c r="E139" s="13"/>
    </row>
    <row r="140" spans="2:5">
      <c r="B140" s="11"/>
      <c r="C140" s="12"/>
      <c r="D140" s="12"/>
      <c r="E140" s="13"/>
    </row>
    <row r="141" spans="2:5">
      <c r="B141" s="11"/>
      <c r="C141" s="12"/>
      <c r="D141" s="12"/>
      <c r="E141" s="13"/>
    </row>
    <row r="142" spans="2:5">
      <c r="B142" s="11"/>
      <c r="C142" s="12"/>
      <c r="D142" s="12"/>
      <c r="E142" s="13"/>
    </row>
    <row r="143" spans="2:5">
      <c r="B143" s="11"/>
      <c r="C143" s="12"/>
      <c r="D143" s="12"/>
      <c r="E143" s="13"/>
    </row>
    <row r="144" spans="2:5">
      <c r="B144" s="11"/>
      <c r="C144" s="12"/>
      <c r="D144" s="12"/>
      <c r="E144" s="13"/>
    </row>
    <row r="145" spans="2:5">
      <c r="B145" s="11"/>
      <c r="C145" s="12"/>
      <c r="D145" s="12"/>
      <c r="E145" s="13"/>
    </row>
    <row r="146" spans="2:5">
      <c r="B146" s="11"/>
      <c r="C146" s="12"/>
      <c r="D146" s="12"/>
      <c r="E146" s="13"/>
    </row>
    <row r="147" spans="2:5">
      <c r="B147" s="11"/>
      <c r="C147" s="12"/>
      <c r="D147" s="12"/>
      <c r="E147" s="13"/>
    </row>
    <row r="148" spans="2:5">
      <c r="B148" s="11"/>
      <c r="C148" s="12"/>
      <c r="D148" s="12"/>
      <c r="E148" s="13"/>
    </row>
    <row r="149" spans="2:5">
      <c r="B149" s="11"/>
      <c r="C149" s="12"/>
      <c r="D149" s="12"/>
      <c r="E149" s="13"/>
    </row>
    <row r="150" spans="2:5">
      <c r="B150" s="11"/>
      <c r="C150" s="12"/>
      <c r="D150" s="12"/>
      <c r="E150" s="13"/>
    </row>
    <row r="151" spans="2:5">
      <c r="B151" s="11"/>
      <c r="C151" s="12"/>
      <c r="D151" s="12"/>
      <c r="E151" s="13"/>
    </row>
    <row r="152" spans="2:5">
      <c r="B152" s="11"/>
      <c r="C152" s="12"/>
      <c r="D152" s="12"/>
      <c r="E152" s="13"/>
    </row>
    <row r="153" spans="2:5">
      <c r="B153" s="11"/>
      <c r="C153" s="12"/>
      <c r="D153" s="12"/>
      <c r="E153" s="13"/>
    </row>
    <row r="154" spans="2:5">
      <c r="B154" s="11"/>
      <c r="C154" s="12"/>
      <c r="D154" s="12"/>
      <c r="E154" s="13"/>
    </row>
    <row r="155" spans="2:5">
      <c r="B155" s="11"/>
      <c r="C155" s="12"/>
      <c r="D155" s="12"/>
      <c r="E155" s="13"/>
    </row>
    <row r="156" spans="2:5">
      <c r="B156" s="11"/>
      <c r="C156" s="12"/>
      <c r="D156" s="12"/>
      <c r="E156" s="13"/>
    </row>
    <row r="157" spans="2:5">
      <c r="B157" s="11"/>
      <c r="C157" s="12"/>
      <c r="D157" s="12"/>
      <c r="E157" s="13"/>
    </row>
    <row r="158" spans="2:5">
      <c r="B158" s="11"/>
      <c r="C158" s="12"/>
      <c r="D158" s="12"/>
      <c r="E158" s="13"/>
    </row>
    <row r="159" spans="2:5">
      <c r="B159" s="11"/>
      <c r="C159" s="12"/>
      <c r="D159" s="12"/>
      <c r="E159" s="13"/>
    </row>
    <row r="160" spans="2:5">
      <c r="B160" s="11"/>
      <c r="C160" s="12"/>
      <c r="D160" s="12"/>
      <c r="E160" s="13"/>
    </row>
    <row r="161" spans="2:5">
      <c r="B161" s="11"/>
      <c r="C161" s="12"/>
      <c r="D161" s="12"/>
      <c r="E161" s="13"/>
    </row>
    <row r="162" spans="2:5">
      <c r="B162" s="11"/>
      <c r="C162" s="12"/>
      <c r="D162" s="12"/>
      <c r="E162" s="13"/>
    </row>
    <row r="163" spans="2:5">
      <c r="B163" s="11"/>
      <c r="C163" s="12"/>
      <c r="D163" s="12"/>
      <c r="E163" s="13"/>
    </row>
    <row r="164" spans="2:5">
      <c r="B164" s="11"/>
      <c r="C164" s="12"/>
      <c r="D164" s="12"/>
      <c r="E164" s="13"/>
    </row>
    <row r="165" spans="2:5">
      <c r="B165" s="11"/>
      <c r="C165" s="12"/>
      <c r="D165" s="12"/>
      <c r="E165" s="13"/>
    </row>
    <row r="166" spans="2:5">
      <c r="B166" s="11"/>
      <c r="C166" s="12"/>
      <c r="D166" s="12"/>
      <c r="E166" s="13"/>
    </row>
    <row r="167" spans="2:5">
      <c r="B167" s="11"/>
      <c r="C167" s="12"/>
      <c r="D167" s="12"/>
      <c r="E167" s="13"/>
    </row>
    <row r="168" spans="2:5">
      <c r="B168" s="11"/>
      <c r="C168" s="12"/>
      <c r="D168" s="12"/>
      <c r="E168" s="13"/>
    </row>
    <row r="169" spans="2:5">
      <c r="B169" s="11"/>
      <c r="C169" s="12"/>
      <c r="D169" s="12"/>
      <c r="E169" s="13"/>
    </row>
    <row r="170" spans="2:5">
      <c r="B170" s="11"/>
      <c r="C170" s="12"/>
      <c r="D170" s="12"/>
      <c r="E170" s="13"/>
    </row>
    <row r="171" spans="2:5">
      <c r="B171" s="11"/>
      <c r="C171" s="12"/>
      <c r="D171" s="12"/>
      <c r="E171" s="13"/>
    </row>
    <row r="172" spans="2:5">
      <c r="B172" s="11"/>
      <c r="C172" s="12"/>
      <c r="D172" s="12"/>
      <c r="E172" s="13"/>
    </row>
    <row r="173" spans="2:5">
      <c r="B173" s="11"/>
      <c r="C173" s="12"/>
      <c r="D173" s="12"/>
      <c r="E173" s="13"/>
    </row>
    <row r="174" spans="2:5">
      <c r="B174" s="11"/>
      <c r="C174" s="12"/>
      <c r="D174" s="12"/>
      <c r="E174" s="13"/>
    </row>
    <row r="175" spans="2:5">
      <c r="B175" s="11"/>
      <c r="C175" s="12"/>
      <c r="D175" s="12"/>
      <c r="E175" s="13"/>
    </row>
    <row r="176" spans="2:5">
      <c r="B176" s="11"/>
      <c r="C176" s="12"/>
      <c r="D176" s="12"/>
      <c r="E176" s="13"/>
    </row>
    <row r="177" spans="2:5">
      <c r="B177" s="11"/>
      <c r="C177" s="12"/>
      <c r="D177" s="12"/>
      <c r="E177" s="13"/>
    </row>
    <row r="178" spans="2:5">
      <c r="B178" s="11"/>
      <c r="C178" s="12"/>
      <c r="D178" s="12"/>
      <c r="E178" s="13"/>
    </row>
    <row r="179" spans="2:5">
      <c r="B179" s="11"/>
      <c r="C179" s="12"/>
      <c r="D179" s="12"/>
      <c r="E179" s="13"/>
    </row>
    <row r="180" spans="2:5">
      <c r="B180" s="11"/>
      <c r="C180" s="12"/>
      <c r="D180" s="12"/>
      <c r="E180" s="13"/>
    </row>
    <row r="181" spans="2:5">
      <c r="B181" s="11"/>
      <c r="C181" s="12"/>
      <c r="D181" s="12"/>
      <c r="E181" s="13"/>
    </row>
    <row r="182" spans="2:5">
      <c r="B182" s="11"/>
      <c r="C182" s="12"/>
      <c r="D182" s="12"/>
      <c r="E182" s="13"/>
    </row>
    <row r="183" spans="2:5">
      <c r="B183" s="11"/>
      <c r="C183" s="12"/>
      <c r="D183" s="12"/>
      <c r="E183" s="13"/>
    </row>
    <row r="184" spans="2:5">
      <c r="B184" s="11"/>
      <c r="C184" s="12"/>
      <c r="D184" s="12"/>
      <c r="E184" s="13"/>
    </row>
    <row r="185" spans="2:5">
      <c r="B185" s="11"/>
      <c r="C185" s="12"/>
      <c r="D185" s="12"/>
      <c r="E185" s="13"/>
    </row>
    <row r="186" spans="2:5">
      <c r="B186" s="11"/>
      <c r="C186" s="12"/>
      <c r="D186" s="12"/>
      <c r="E186" s="13"/>
    </row>
    <row r="187" spans="2:5">
      <c r="B187" s="11"/>
      <c r="C187" s="12"/>
      <c r="D187" s="12"/>
      <c r="E187" s="13"/>
    </row>
    <row r="188" spans="2:5">
      <c r="B188" s="11"/>
      <c r="C188" s="12"/>
      <c r="D188" s="12"/>
      <c r="E188" s="13"/>
    </row>
    <row r="189" spans="2:5">
      <c r="B189" s="11"/>
      <c r="C189" s="12"/>
      <c r="D189" s="12"/>
      <c r="E189" s="13"/>
    </row>
    <row r="190" spans="2:5">
      <c r="B190" s="11"/>
      <c r="C190" s="12"/>
      <c r="D190" s="12"/>
      <c r="E190" s="13"/>
    </row>
    <row r="191" spans="2:5">
      <c r="B191" s="11"/>
      <c r="C191" s="12"/>
      <c r="D191" s="12"/>
      <c r="E191" s="13"/>
    </row>
    <row r="192" spans="2:5">
      <c r="B192" s="11"/>
      <c r="C192" s="12"/>
      <c r="D192" s="12"/>
      <c r="E192" s="13"/>
    </row>
    <row r="193" spans="2:5">
      <c r="B193" s="11"/>
      <c r="C193" s="12"/>
      <c r="D193" s="12"/>
      <c r="E193" s="13"/>
    </row>
    <row r="194" spans="2:5">
      <c r="B194" s="11"/>
      <c r="C194" s="12"/>
      <c r="D194" s="12"/>
      <c r="E194" s="13"/>
    </row>
    <row r="195" spans="2:5">
      <c r="B195" s="11"/>
      <c r="C195" s="12"/>
      <c r="D195" s="12"/>
      <c r="E195" s="13"/>
    </row>
    <row r="196" spans="2:5">
      <c r="B196" s="11"/>
      <c r="C196" s="12"/>
      <c r="D196" s="12"/>
      <c r="E196" s="13"/>
    </row>
    <row r="197" spans="2:5">
      <c r="B197" s="11"/>
      <c r="C197" s="12"/>
      <c r="D197" s="12"/>
      <c r="E197" s="13"/>
    </row>
    <row r="198" spans="2:5">
      <c r="B198" s="11"/>
      <c r="C198" s="12"/>
      <c r="D198" s="12"/>
      <c r="E198" s="13"/>
    </row>
    <row r="199" spans="2:5">
      <c r="B199" s="11"/>
      <c r="C199" s="12"/>
      <c r="D199" s="12"/>
      <c r="E199" s="13"/>
    </row>
    <row r="200" spans="2:5">
      <c r="B200" s="11"/>
      <c r="C200" s="12"/>
      <c r="D200" s="12"/>
      <c r="E200" s="13"/>
    </row>
    <row r="201" spans="2:5">
      <c r="B201" s="11"/>
      <c r="C201" s="12"/>
      <c r="D201" s="12"/>
      <c r="E201" s="13"/>
    </row>
    <row r="202" spans="2:5">
      <c r="B202" s="11"/>
      <c r="C202" s="12"/>
      <c r="D202" s="12"/>
      <c r="E202" s="13"/>
    </row>
    <row r="203" spans="2:5">
      <c r="B203" s="11"/>
      <c r="C203" s="12"/>
      <c r="D203" s="12"/>
      <c r="E203" s="13"/>
    </row>
    <row r="204" spans="2:5">
      <c r="B204" s="11"/>
      <c r="C204" s="12"/>
      <c r="D204" s="12"/>
      <c r="E204" s="13"/>
    </row>
    <row r="205" spans="2:5">
      <c r="B205" s="11"/>
      <c r="C205" s="12"/>
      <c r="D205" s="12"/>
      <c r="E205" s="13"/>
    </row>
    <row r="206" spans="2:5">
      <c r="B206" s="11"/>
      <c r="C206" s="12"/>
      <c r="D206" s="12"/>
      <c r="E206" s="13"/>
    </row>
    <row r="207" spans="2:5">
      <c r="B207" s="11"/>
      <c r="C207" s="12"/>
      <c r="D207" s="12"/>
      <c r="E207" s="13"/>
    </row>
    <row r="208" spans="2:5">
      <c r="B208" s="11"/>
      <c r="C208" s="12"/>
      <c r="D208" s="12"/>
      <c r="E208" s="13"/>
    </row>
    <row r="209" spans="2:5">
      <c r="B209" s="11"/>
      <c r="C209" s="12"/>
      <c r="D209" s="12"/>
      <c r="E209" s="13"/>
    </row>
    <row r="210" spans="2:5">
      <c r="B210" s="11"/>
      <c r="C210" s="12"/>
      <c r="D210" s="12"/>
      <c r="E210" s="13"/>
    </row>
    <row r="211" spans="2:5"/>
    <row r="212" spans="2:5"/>
    <row r="213" spans="2:5"/>
    <row r="214" spans="2:5"/>
    <row r="215" spans="2:5"/>
    <row r="216" spans="2:5"/>
    <row r="217" spans="2:5"/>
    <row r="218" spans="2:5"/>
    <row r="219" spans="2:5"/>
    <row r="220" spans="2:5"/>
    <row r="221" spans="2:5"/>
    <row r="222" spans="2:5"/>
    <row r="223" spans="2:5"/>
    <row r="224" spans="2:5"/>
    <row r="225"/>
    <row r="226"/>
    <row r="227"/>
    <row r="228"/>
    <row r="229"/>
    <row r="230"/>
    <row r="231"/>
    <row r="232"/>
    <row r="233"/>
    <row r="234"/>
    <row r="235" hidden="1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</sheetData>
  <dataConsolidate/>
  <mergeCells count="67">
    <mergeCell ref="B41:D41"/>
    <mergeCell ref="B42:D42"/>
    <mergeCell ref="B70:D70"/>
    <mergeCell ref="B67:D67"/>
    <mergeCell ref="B68:D68"/>
    <mergeCell ref="B62:D62"/>
    <mergeCell ref="B63:D63"/>
    <mergeCell ref="B65:D65"/>
    <mergeCell ref="B64:D64"/>
    <mergeCell ref="B66:D66"/>
    <mergeCell ref="B69:D69"/>
    <mergeCell ref="B43:D43"/>
    <mergeCell ref="B44:D44"/>
    <mergeCell ref="B45:D45"/>
    <mergeCell ref="C61:D61"/>
    <mergeCell ref="B57:D57"/>
    <mergeCell ref="B34:D34"/>
    <mergeCell ref="B37:E37"/>
    <mergeCell ref="C52:D52"/>
    <mergeCell ref="B46:D46"/>
    <mergeCell ref="B56:D56"/>
    <mergeCell ref="B53:D53"/>
    <mergeCell ref="B47:D47"/>
    <mergeCell ref="B54:D54"/>
    <mergeCell ref="B55:D55"/>
    <mergeCell ref="C50:D50"/>
    <mergeCell ref="C48:D48"/>
    <mergeCell ref="B39:D39"/>
    <mergeCell ref="B48:B52"/>
    <mergeCell ref="B38:E38"/>
    <mergeCell ref="B35:E35"/>
    <mergeCell ref="B40:D40"/>
    <mergeCell ref="B58:D58"/>
    <mergeCell ref="B59:D59"/>
    <mergeCell ref="C51:D51"/>
    <mergeCell ref="B60:B61"/>
    <mergeCell ref="C60:D60"/>
    <mergeCell ref="C31:D31"/>
    <mergeCell ref="C32:D32"/>
    <mergeCell ref="B31:B33"/>
    <mergeCell ref="B29:D29"/>
    <mergeCell ref="B13:D13"/>
    <mergeCell ref="B23:D23"/>
    <mergeCell ref="B25:D25"/>
    <mergeCell ref="B26:D26"/>
    <mergeCell ref="B27:D27"/>
    <mergeCell ref="C33:D33"/>
    <mergeCell ref="B30:D30"/>
    <mergeCell ref="B14:D14"/>
    <mergeCell ref="B15:D15"/>
    <mergeCell ref="B16:D16"/>
    <mergeCell ref="B17:D17"/>
    <mergeCell ref="B28:D28"/>
    <mergeCell ref="B18:D18"/>
    <mergeCell ref="B24:D24"/>
    <mergeCell ref="B19:D19"/>
    <mergeCell ref="B20:D20"/>
    <mergeCell ref="B21:D21"/>
    <mergeCell ref="B22:D22"/>
    <mergeCell ref="B11:D11"/>
    <mergeCell ref="B12:D12"/>
    <mergeCell ref="B9:E9"/>
    <mergeCell ref="B10:E10"/>
    <mergeCell ref="B5:G5"/>
    <mergeCell ref="B6:G6"/>
    <mergeCell ref="B7:G7"/>
    <mergeCell ref="B8:G8"/>
  </mergeCells>
  <dataValidations xWindow="703" yWindow="387" count="2">
    <dataValidation allowBlank="1" showErrorMessage="1" sqref="B5"/>
    <dataValidation type="custom" allowBlank="1" showInputMessage="1" showErrorMessage="1" errorTitle="Znaki po przecinku" error="Wpisana wartość może mieć wyłącznie 1 znak po przecinku." sqref="F63:G66 F68:G69 F55:G55 F29:G29 F14:G27 F31:G33 F58:G61">
      <formula1>MOD(F14*10,1)=0</formula1>
    </dataValidation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85" fitToHeight="0" orientation="portrait" useFirstPageNumber="1" horizontalDpi="4294967295" verticalDpi="4294967295" r:id="rId1"/>
  <headerFooter alignWithMargins="0">
    <oddFooter>&amp;C&amp;P</oddFooter>
  </headerFooter>
  <rowBreaks count="1" manualBreakCount="1">
    <brk id="3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52"/>
  <sheetViews>
    <sheetView workbookViewId="0"/>
  </sheetViews>
  <sheetFormatPr defaultRowHeight="14.25"/>
  <cols>
    <col min="2" max="2" width="7.625" customWidth="1"/>
    <col min="3" max="3" width="6.125" customWidth="1"/>
    <col min="4" max="4" width="9" customWidth="1"/>
    <col min="5" max="5" width="45.5" customWidth="1"/>
    <col min="6" max="6" width="4.875" customWidth="1"/>
    <col min="7" max="7" width="15.875" customWidth="1"/>
    <col min="9" max="9" width="15.875" style="59" customWidth="1"/>
    <col min="11" max="11" width="13.5" style="59" bestFit="1" customWidth="1"/>
    <col min="12" max="12" width="11.375" style="59" bestFit="1" customWidth="1"/>
    <col min="13" max="13" width="8.75" style="59"/>
  </cols>
  <sheetData>
    <row r="1" spans="2:10">
      <c r="B1" s="52" t="str">
        <f>'dział I'!B5:E5</f>
        <v>Akademia Wychowania Fizycznego we Wrocławiu</v>
      </c>
      <c r="C1" s="25"/>
      <c r="D1" s="25"/>
      <c r="E1" s="53"/>
      <c r="F1" s="53"/>
      <c r="G1" s="53"/>
    </row>
    <row r="2" spans="2:10" ht="15.75">
      <c r="B2" s="531" t="s">
        <v>395</v>
      </c>
      <c r="C2" s="531"/>
      <c r="D2" s="531"/>
      <c r="E2" s="531"/>
      <c r="F2" s="531"/>
      <c r="G2" s="531"/>
    </row>
    <row r="3" spans="2:10" ht="16.5" thickBot="1">
      <c r="B3" s="46"/>
      <c r="C3" s="46"/>
      <c r="D3" s="46"/>
      <c r="E3" s="46"/>
      <c r="F3" s="46"/>
      <c r="G3" s="43"/>
    </row>
    <row r="4" spans="2:10" ht="15.75">
      <c r="B4" s="572" t="s">
        <v>0</v>
      </c>
      <c r="C4" s="573"/>
      <c r="D4" s="573"/>
      <c r="E4" s="573"/>
      <c r="F4" s="574"/>
      <c r="G4" s="33" t="s">
        <v>532</v>
      </c>
    </row>
    <row r="5" spans="2:10" ht="15.75" thickBot="1">
      <c r="B5" s="575">
        <v>1</v>
      </c>
      <c r="C5" s="576"/>
      <c r="D5" s="576"/>
      <c r="E5" s="576"/>
      <c r="F5" s="576"/>
      <c r="G5" s="34">
        <v>2</v>
      </c>
    </row>
    <row r="6" spans="2:10" ht="15.75">
      <c r="B6" s="577" t="s">
        <v>25</v>
      </c>
      <c r="C6" s="580" t="s">
        <v>23</v>
      </c>
      <c r="D6" s="581"/>
      <c r="E6" s="582"/>
      <c r="F6" s="23" t="s">
        <v>2</v>
      </c>
      <c r="G6" s="35">
        <v>183299400</v>
      </c>
    </row>
    <row r="7" spans="2:10" ht="15.75">
      <c r="B7" s="578"/>
      <c r="C7" s="530" t="s">
        <v>26</v>
      </c>
      <c r="D7" s="514"/>
      <c r="E7" s="515"/>
      <c r="F7" s="18" t="s">
        <v>3</v>
      </c>
      <c r="G7" s="36">
        <f>G8+G9</f>
        <v>9989000</v>
      </c>
    </row>
    <row r="8" spans="2:10" ht="15.75">
      <c r="B8" s="578"/>
      <c r="C8" s="583" t="s">
        <v>1</v>
      </c>
      <c r="D8" s="530" t="s">
        <v>27</v>
      </c>
      <c r="E8" s="515"/>
      <c r="F8" s="18" t="s">
        <v>4</v>
      </c>
      <c r="G8" s="36">
        <v>389000</v>
      </c>
    </row>
    <row r="9" spans="2:10" ht="15.75">
      <c r="B9" s="578"/>
      <c r="C9" s="584"/>
      <c r="D9" s="530" t="s">
        <v>28</v>
      </c>
      <c r="E9" s="515"/>
      <c r="F9" s="18" t="s">
        <v>5</v>
      </c>
      <c r="G9" s="36">
        <v>9600000</v>
      </c>
    </row>
    <row r="10" spans="2:10" ht="15.75">
      <c r="B10" s="578"/>
      <c r="C10" s="585"/>
      <c r="D10" s="530" t="s">
        <v>29</v>
      </c>
      <c r="E10" s="515"/>
      <c r="F10" s="18" t="s">
        <v>6</v>
      </c>
      <c r="G10" s="37">
        <v>0</v>
      </c>
    </row>
    <row r="11" spans="2:10" ht="15.75">
      <c r="B11" s="578"/>
      <c r="C11" s="562" t="s">
        <v>24</v>
      </c>
      <c r="D11" s="562"/>
      <c r="E11" s="562"/>
      <c r="F11" s="18" t="s">
        <v>7</v>
      </c>
      <c r="G11" s="37">
        <v>3210000</v>
      </c>
    </row>
    <row r="12" spans="2:10" ht="15.75">
      <c r="B12" s="578"/>
      <c r="C12" s="583" t="s">
        <v>1</v>
      </c>
      <c r="D12" s="562" t="s">
        <v>30</v>
      </c>
      <c r="E12" s="562"/>
      <c r="F12" s="18" t="s">
        <v>8</v>
      </c>
      <c r="G12" s="37">
        <v>0</v>
      </c>
    </row>
    <row r="13" spans="2:10" ht="15.75">
      <c r="B13" s="578"/>
      <c r="C13" s="585"/>
      <c r="D13" s="562" t="s">
        <v>29</v>
      </c>
      <c r="E13" s="562"/>
      <c r="F13" s="18" t="s">
        <v>11</v>
      </c>
      <c r="G13" s="37">
        <v>0</v>
      </c>
    </row>
    <row r="14" spans="2:10" ht="16.5" thickBot="1">
      <c r="B14" s="579"/>
      <c r="C14" s="557" t="s">
        <v>36</v>
      </c>
      <c r="D14" s="557"/>
      <c r="E14" s="557"/>
      <c r="F14" s="24" t="s">
        <v>12</v>
      </c>
      <c r="G14" s="38">
        <f>G6+G7-G11</f>
        <v>190078400</v>
      </c>
    </row>
    <row r="15" spans="2:10" ht="15.75">
      <c r="B15" s="569" t="s">
        <v>112</v>
      </c>
      <c r="C15" s="565" t="s">
        <v>23</v>
      </c>
      <c r="D15" s="565"/>
      <c r="E15" s="565"/>
      <c r="F15" s="21">
        <f>F14+1</f>
        <v>10</v>
      </c>
      <c r="G15" s="39">
        <v>500000</v>
      </c>
    </row>
    <row r="16" spans="2:10" ht="15.75">
      <c r="B16" s="570"/>
      <c r="C16" s="562" t="s">
        <v>26</v>
      </c>
      <c r="D16" s="562"/>
      <c r="E16" s="562"/>
      <c r="F16" s="19">
        <f>F15+1</f>
        <v>11</v>
      </c>
      <c r="G16" s="36">
        <v>3571300</v>
      </c>
      <c r="J16" t="s">
        <v>406</v>
      </c>
    </row>
    <row r="17" spans="2:7" ht="15.75">
      <c r="B17" s="570"/>
      <c r="C17" s="562" t="s">
        <v>24</v>
      </c>
      <c r="D17" s="562"/>
      <c r="E17" s="562"/>
      <c r="F17" s="19">
        <f>F16+1</f>
        <v>12</v>
      </c>
      <c r="G17" s="36">
        <v>3094400</v>
      </c>
    </row>
    <row r="18" spans="2:7" ht="16.5" thickBot="1">
      <c r="B18" s="571"/>
      <c r="C18" s="557" t="s">
        <v>37</v>
      </c>
      <c r="D18" s="557"/>
      <c r="E18" s="557"/>
      <c r="F18" s="20">
        <f>F17+1</f>
        <v>13</v>
      </c>
      <c r="G18" s="17">
        <f>G15+G16-G17</f>
        <v>976900</v>
      </c>
    </row>
    <row r="19" spans="2:7" ht="15.75">
      <c r="B19" s="569" t="s">
        <v>31</v>
      </c>
      <c r="C19" s="565" t="s">
        <v>23</v>
      </c>
      <c r="D19" s="565"/>
      <c r="E19" s="565"/>
      <c r="F19" s="21">
        <f>F18+1</f>
        <v>14</v>
      </c>
      <c r="G19" s="39">
        <v>145000</v>
      </c>
    </row>
    <row r="20" spans="2:7" ht="15.75">
      <c r="B20" s="570"/>
      <c r="C20" s="562" t="s">
        <v>26</v>
      </c>
      <c r="D20" s="562"/>
      <c r="E20" s="562"/>
      <c r="F20" s="19">
        <f t="shared" ref="F20:F31" si="0">F19+1</f>
        <v>15</v>
      </c>
      <c r="G20" s="36">
        <v>1750412</v>
      </c>
    </row>
    <row r="21" spans="2:7" ht="15.75">
      <c r="B21" s="570"/>
      <c r="C21" s="562" t="s">
        <v>24</v>
      </c>
      <c r="D21" s="562"/>
      <c r="E21" s="562"/>
      <c r="F21" s="19">
        <f t="shared" si="0"/>
        <v>16</v>
      </c>
      <c r="G21" s="36">
        <v>1755000</v>
      </c>
    </row>
    <row r="22" spans="2:7" ht="16.5" thickBot="1">
      <c r="B22" s="571"/>
      <c r="C22" s="557" t="s">
        <v>110</v>
      </c>
      <c r="D22" s="557"/>
      <c r="E22" s="557"/>
      <c r="F22" s="20">
        <f t="shared" si="0"/>
        <v>17</v>
      </c>
      <c r="G22" s="17">
        <f>G19+G20-G21</f>
        <v>140412</v>
      </c>
    </row>
    <row r="23" spans="2:7" ht="15.75">
      <c r="B23" s="563" t="s">
        <v>113</v>
      </c>
      <c r="C23" s="565" t="s">
        <v>23</v>
      </c>
      <c r="D23" s="565"/>
      <c r="E23" s="565"/>
      <c r="F23" s="22">
        <f t="shared" si="0"/>
        <v>18</v>
      </c>
      <c r="G23" s="40">
        <v>60700</v>
      </c>
    </row>
    <row r="24" spans="2:7" ht="15.75">
      <c r="B24" s="564"/>
      <c r="C24" s="562" t="s">
        <v>26</v>
      </c>
      <c r="D24" s="562"/>
      <c r="E24" s="562"/>
      <c r="F24" s="19">
        <f t="shared" si="0"/>
        <v>19</v>
      </c>
      <c r="G24" s="36">
        <v>36000</v>
      </c>
    </row>
    <row r="25" spans="2:7" ht="15.75">
      <c r="B25" s="564"/>
      <c r="C25" s="566" t="s">
        <v>81</v>
      </c>
      <c r="D25" s="567"/>
      <c r="E25" s="568"/>
      <c r="F25" s="19">
        <f t="shared" si="0"/>
        <v>20</v>
      </c>
      <c r="G25" s="102">
        <v>36000</v>
      </c>
    </row>
    <row r="26" spans="2:7" ht="15.75">
      <c r="B26" s="564"/>
      <c r="C26" s="562" t="s">
        <v>24</v>
      </c>
      <c r="D26" s="562"/>
      <c r="E26" s="562"/>
      <c r="F26" s="19">
        <f t="shared" si="0"/>
        <v>21</v>
      </c>
      <c r="G26" s="36">
        <v>60000</v>
      </c>
    </row>
    <row r="27" spans="2:7" ht="16.5" thickBot="1">
      <c r="B27" s="560"/>
      <c r="C27" s="557" t="s">
        <v>111</v>
      </c>
      <c r="D27" s="557"/>
      <c r="E27" s="557"/>
      <c r="F27" s="20">
        <f t="shared" si="0"/>
        <v>22</v>
      </c>
      <c r="G27" s="17">
        <f>G23+G24-G26</f>
        <v>36700</v>
      </c>
    </row>
    <row r="28" spans="2:7" ht="15.75">
      <c r="B28" s="558" t="s">
        <v>79</v>
      </c>
      <c r="C28" s="561" t="s">
        <v>35</v>
      </c>
      <c r="D28" s="561"/>
      <c r="E28" s="561"/>
      <c r="F28" s="21">
        <f t="shared" si="0"/>
        <v>23</v>
      </c>
      <c r="G28" s="41">
        <v>25000</v>
      </c>
    </row>
    <row r="29" spans="2:7" ht="15.75">
      <c r="B29" s="558"/>
      <c r="C29" s="562" t="s">
        <v>32</v>
      </c>
      <c r="D29" s="562"/>
      <c r="E29" s="562"/>
      <c r="F29" s="19">
        <f t="shared" si="0"/>
        <v>24</v>
      </c>
      <c r="G29" s="42">
        <v>140000</v>
      </c>
    </row>
    <row r="30" spans="2:7" ht="15.75">
      <c r="B30" s="559"/>
      <c r="C30" s="562" t="s">
        <v>33</v>
      </c>
      <c r="D30" s="562"/>
      <c r="E30" s="562"/>
      <c r="F30" s="19">
        <f t="shared" si="0"/>
        <v>25</v>
      </c>
      <c r="G30" s="36">
        <v>140000</v>
      </c>
    </row>
    <row r="31" spans="2:7" ht="16.5" thickBot="1">
      <c r="B31" s="560"/>
      <c r="C31" s="557" t="s">
        <v>82</v>
      </c>
      <c r="D31" s="557"/>
      <c r="E31" s="557"/>
      <c r="F31" s="20">
        <f t="shared" si="0"/>
        <v>26</v>
      </c>
      <c r="G31" s="17">
        <f>G28+G29-G30</f>
        <v>25000</v>
      </c>
    </row>
    <row r="32" spans="2:7" ht="15.75">
      <c r="B32" s="43"/>
      <c r="C32" s="43"/>
      <c r="D32" s="43"/>
      <c r="E32" s="43"/>
      <c r="F32" s="43"/>
      <c r="G32" s="14"/>
    </row>
    <row r="46" spans="6:6">
      <c r="F46" s="59">
        <f>'koszty - 4'!H46</f>
        <v>42880818.700000003</v>
      </c>
    </row>
    <row r="48" spans="6:6">
      <c r="F48" s="59">
        <f>'koszty - 4'!H49+'koszty - 4'!H50+'koszty - 4'!H51</f>
        <v>8670485.3300000001</v>
      </c>
    </row>
    <row r="49" spans="6:6">
      <c r="F49" s="59">
        <f>'koszty - 4'!H51</f>
        <v>122178.33</v>
      </c>
    </row>
    <row r="50" spans="6:6">
      <c r="F50" s="59">
        <f>'koszty - 4'!H52</f>
        <v>1618412.49</v>
      </c>
    </row>
    <row r="52" spans="6:6">
      <c r="F52" s="59">
        <f>'koszty - 4'!H53</f>
        <v>704510.5</v>
      </c>
    </row>
  </sheetData>
  <mergeCells count="36">
    <mergeCell ref="B2:G2"/>
    <mergeCell ref="B4:F4"/>
    <mergeCell ref="B5:F5"/>
    <mergeCell ref="B6:B14"/>
    <mergeCell ref="C6:E6"/>
    <mergeCell ref="C7:E7"/>
    <mergeCell ref="C8:C10"/>
    <mergeCell ref="D8:E8"/>
    <mergeCell ref="D9:E9"/>
    <mergeCell ref="D10:E10"/>
    <mergeCell ref="C11:E11"/>
    <mergeCell ref="C12:C13"/>
    <mergeCell ref="D12:E12"/>
    <mergeCell ref="D13:E13"/>
    <mergeCell ref="C14:E14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C27:E27"/>
    <mergeCell ref="B28:B31"/>
    <mergeCell ref="C28:E28"/>
    <mergeCell ref="C29:E29"/>
    <mergeCell ref="C30:E30"/>
    <mergeCell ref="C31:E31"/>
    <mergeCell ref="B23:B27"/>
    <mergeCell ref="C23:E23"/>
    <mergeCell ref="C24:E24"/>
    <mergeCell ref="C25:E25"/>
    <mergeCell ref="C26:E26"/>
  </mergeCells>
  <conditionalFormatting sqref="G7">
    <cfRule type="cellIs" dxfId="8" priority="7" stopIfTrue="1" operator="lessThan">
      <formula>#REF!+#REF!+#REF!</formula>
    </cfRule>
  </conditionalFormatting>
  <conditionalFormatting sqref="G11">
    <cfRule type="cellIs" dxfId="7" priority="6" stopIfTrue="1" operator="lessThan">
      <formula>#REF!+#REF!</formula>
    </cfRule>
  </conditionalFormatting>
  <conditionalFormatting sqref="G8">
    <cfRule type="expression" dxfId="6" priority="4">
      <formula>IF(#REF!&gt;0,#REF!&gt;0)</formula>
    </cfRule>
    <cfRule type="expression" dxfId="5" priority="5">
      <formula>IF(#REF!=0,#REF!=0)</formula>
    </cfRule>
  </conditionalFormatting>
  <conditionalFormatting sqref="G24">
    <cfRule type="cellIs" dxfId="4" priority="3" operator="lessThan">
      <formula>#REF!</formula>
    </cfRule>
  </conditionalFormatting>
  <conditionalFormatting sqref="G29">
    <cfRule type="cellIs" dxfId="3" priority="8" operator="lessThan">
      <formula>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G19:G21 G23:G24 G26 G6:G13 G28:G30 G15:G17">
      <formula1>MOD(G6*10,1)=0</formula1>
    </dataValidation>
  </dataValidations>
  <pageMargins left="0.7" right="0.7" top="0.75" bottom="0.75" header="0.3" footer="0.3"/>
  <pageSetup paperSize="9" scale="75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lessThan" id="{BE506103-A989-4464-A116-C1F915A23A19}">
            <xm:f>'dział I'!#REF!</xm:f>
            <x14:dxf>
              <fill>
                <patternFill>
                  <bgColor rgb="FFFF0000"/>
                </patternFill>
              </fill>
            </x14:dxf>
          </x14:cfRule>
          <xm:sqref>G20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H52"/>
  <sheetViews>
    <sheetView workbookViewId="0">
      <selection activeCell="H4" sqref="H4"/>
    </sheetView>
  </sheetViews>
  <sheetFormatPr defaultColWidth="7.625" defaultRowHeight="12.75"/>
  <cols>
    <col min="1" max="3" width="7.625" style="1"/>
    <col min="4" max="4" width="2.5" style="1" customWidth="1"/>
    <col min="5" max="5" width="54.25" style="1" customWidth="1"/>
    <col min="6" max="6" width="7.125" style="1" customWidth="1"/>
    <col min="7" max="7" width="7.625" style="1"/>
    <col min="8" max="8" width="12.125" style="1" customWidth="1"/>
    <col min="9" max="16384" width="7.625" style="1"/>
  </cols>
  <sheetData>
    <row r="1" spans="2:8">
      <c r="B1" s="27" t="str">
        <f>'[1]dział I'!A3</f>
        <v>Akademia Wychowania Fizycznego we Wrocławiu</v>
      </c>
      <c r="C1" s="28"/>
      <c r="D1" s="28"/>
      <c r="E1" s="29"/>
      <c r="F1" s="29"/>
      <c r="G1" s="30"/>
      <c r="H1" s="26"/>
    </row>
    <row r="2" spans="2:8" ht="15.6" customHeight="1">
      <c r="B2" s="586" t="s">
        <v>563</v>
      </c>
      <c r="C2" s="586"/>
      <c r="D2" s="586"/>
      <c r="E2" s="586"/>
      <c r="F2" s="586"/>
      <c r="G2" s="586"/>
      <c r="H2" s="586"/>
    </row>
    <row r="3" spans="2:8" ht="15.75">
      <c r="B3" s="31"/>
      <c r="C3" s="31"/>
      <c r="D3" s="31"/>
      <c r="E3" s="31"/>
      <c r="F3" s="31"/>
      <c r="G3" s="31"/>
      <c r="H3" s="26"/>
    </row>
    <row r="4" spans="2:8" ht="25.9" customHeight="1">
      <c r="B4" s="588" t="s">
        <v>102</v>
      </c>
      <c r="C4" s="588"/>
      <c r="D4" s="588"/>
      <c r="E4" s="588"/>
      <c r="F4" s="232" t="s">
        <v>58</v>
      </c>
      <c r="G4" s="233" t="s">
        <v>533</v>
      </c>
      <c r="H4" s="234">
        <f>H6+H10+H12</f>
        <v>5892111.96</v>
      </c>
    </row>
    <row r="5" spans="2:8" ht="49.15" customHeight="1">
      <c r="B5" s="587" t="s">
        <v>45</v>
      </c>
      <c r="C5" s="587"/>
      <c r="D5" s="587"/>
      <c r="E5" s="587"/>
      <c r="F5" s="232" t="s">
        <v>59</v>
      </c>
      <c r="G5" s="233" t="s">
        <v>533</v>
      </c>
      <c r="H5" s="234">
        <f>nakłady!D65+nakłady!D66+nakłady!D67+nakłady!D81+nakłady!D90</f>
        <v>114500</v>
      </c>
    </row>
    <row r="6" spans="2:8" ht="43.9" customHeight="1">
      <c r="B6" s="593" t="s">
        <v>108</v>
      </c>
      <c r="C6" s="588" t="s">
        <v>103</v>
      </c>
      <c r="D6" s="588"/>
      <c r="E6" s="588"/>
      <c r="F6" s="232" t="s">
        <v>60</v>
      </c>
      <c r="G6" s="233" t="s">
        <v>533</v>
      </c>
      <c r="H6" s="234">
        <f>nakłady!D75+nakłady!D77+nakłady!D79+nakłady!D81+nakłady!D82+nakłady!D73</f>
        <v>140559.96000000002</v>
      </c>
    </row>
    <row r="7" spans="2:8" ht="43.9" customHeight="1">
      <c r="B7" s="593"/>
      <c r="C7" s="588" t="s">
        <v>104</v>
      </c>
      <c r="D7" s="588"/>
      <c r="E7" s="588"/>
      <c r="F7" s="232" t="s">
        <v>61</v>
      </c>
      <c r="G7" s="233" t="s">
        <v>533</v>
      </c>
      <c r="H7" s="234">
        <v>0</v>
      </c>
    </row>
    <row r="8" spans="2:8" ht="43.9" customHeight="1">
      <c r="B8" s="593"/>
      <c r="C8" s="588" t="s">
        <v>105</v>
      </c>
      <c r="D8" s="588"/>
      <c r="E8" s="588"/>
      <c r="F8" s="232" t="s">
        <v>62</v>
      </c>
      <c r="G8" s="233" t="s">
        <v>533</v>
      </c>
      <c r="H8" s="234">
        <v>0</v>
      </c>
    </row>
    <row r="9" spans="2:8" ht="43.9" customHeight="1">
      <c r="B9" s="593"/>
      <c r="C9" s="588" t="s">
        <v>106</v>
      </c>
      <c r="D9" s="588"/>
      <c r="E9" s="588"/>
      <c r="F9" s="232" t="s">
        <v>63</v>
      </c>
      <c r="G9" s="233" t="s">
        <v>533</v>
      </c>
      <c r="H9" s="234">
        <v>0</v>
      </c>
    </row>
    <row r="10" spans="2:8" ht="43.9" customHeight="1">
      <c r="B10" s="593"/>
      <c r="C10" s="588" t="s">
        <v>107</v>
      </c>
      <c r="D10" s="588"/>
      <c r="E10" s="588"/>
      <c r="F10" s="232" t="s">
        <v>64</v>
      </c>
      <c r="G10" s="233" t="s">
        <v>533</v>
      </c>
      <c r="H10" s="234">
        <f>nakłady!D83+nakłady!D84+nakłady!D85+nakłady!D86+nakłady!D89+nakłady!D90+nakłady!D91</f>
        <v>1291340</v>
      </c>
    </row>
    <row r="11" spans="2:8" ht="22.9" customHeight="1">
      <c r="B11" s="593"/>
      <c r="C11" s="592" t="s">
        <v>46</v>
      </c>
      <c r="D11" s="592"/>
      <c r="E11" s="592"/>
      <c r="F11" s="232" t="s">
        <v>65</v>
      </c>
      <c r="G11" s="233" t="s">
        <v>533</v>
      </c>
      <c r="H11" s="234">
        <f>H10</f>
        <v>1291340</v>
      </c>
    </row>
    <row r="12" spans="2:8" ht="78" customHeight="1">
      <c r="B12" s="593"/>
      <c r="C12" s="588" t="s">
        <v>109</v>
      </c>
      <c r="D12" s="588"/>
      <c r="E12" s="588"/>
      <c r="F12" s="232" t="s">
        <v>66</v>
      </c>
      <c r="G12" s="233" t="s">
        <v>533</v>
      </c>
      <c r="H12" s="234">
        <f>nakłady!D65+nakłady!D66+nakłady!D67+nakłady!D68+nakłady!D69+nakłady!D70+nakłady!D71+nakłady!D72</f>
        <v>4460212</v>
      </c>
    </row>
    <row r="14" spans="2:8" ht="14.25">
      <c r="B14" s="589"/>
      <c r="C14" s="590"/>
      <c r="D14" s="55"/>
      <c r="E14" s="58"/>
      <c r="F14" s="2"/>
      <c r="G14" s="589"/>
      <c r="H14" s="590"/>
    </row>
    <row r="15" spans="2:8">
      <c r="B15" s="15"/>
      <c r="C15" s="15"/>
      <c r="D15" s="15"/>
      <c r="E15" s="3"/>
      <c r="F15" s="3"/>
      <c r="G15" s="591"/>
      <c r="H15" s="591"/>
    </row>
    <row r="16" spans="2:8">
      <c r="B16" s="15"/>
      <c r="C16" s="15"/>
      <c r="D16" s="15"/>
      <c r="E16" s="16"/>
      <c r="F16" s="16"/>
      <c r="H16" s="3"/>
    </row>
    <row r="46" spans="6:6">
      <c r="F46" s="411">
        <f>'koszty - 4'!H46</f>
        <v>42880818.700000003</v>
      </c>
    </row>
    <row r="48" spans="6:6">
      <c r="F48" s="411">
        <f>'koszty - 4'!H49+'koszty - 4'!H50+'koszty - 4'!H51</f>
        <v>8670485.3300000001</v>
      </c>
    </row>
    <row r="49" spans="6:6">
      <c r="F49" s="411">
        <f>'koszty - 4'!H51</f>
        <v>122178.33</v>
      </c>
    </row>
    <row r="50" spans="6:6">
      <c r="F50" s="411">
        <f>'koszty - 4'!H52</f>
        <v>1618412.49</v>
      </c>
    </row>
    <row r="52" spans="6:6">
      <c r="F52" s="411">
        <f>'koszty - 4'!H53</f>
        <v>704510.5</v>
      </c>
    </row>
  </sheetData>
  <mergeCells count="14">
    <mergeCell ref="B2:H2"/>
    <mergeCell ref="B5:E5"/>
    <mergeCell ref="B4:E4"/>
    <mergeCell ref="G14:H14"/>
    <mergeCell ref="G15:H15"/>
    <mergeCell ref="B14:C14"/>
    <mergeCell ref="C9:E9"/>
    <mergeCell ref="C10:E10"/>
    <mergeCell ref="C11:E11"/>
    <mergeCell ref="C12:E12"/>
    <mergeCell ref="B6:B12"/>
    <mergeCell ref="C6:E6"/>
    <mergeCell ref="C7:E7"/>
    <mergeCell ref="C8:E8"/>
  </mergeCells>
  <conditionalFormatting sqref="H11">
    <cfRule type="cellIs" dxfId="1" priority="8" operator="greaterThan">
      <formula>$H$10</formula>
    </cfRule>
  </conditionalFormatting>
  <conditionalFormatting sqref="H5">
    <cfRule type="cellIs" dxfId="0" priority="7" operator="greaterThan">
      <formula>$H$4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H4:H12">
      <formula1>MOD(H4*10,1)=0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3" firstPageNumber="6" orientation="portrait" useFirstPageNumber="1" horizontalDpi="4294967295" verticalDpi="4294967295" r:id="rId1"/>
  <headerFooter alignWithMargins="0">
    <oddFooter>&amp;C&amp;10&amp;P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198"/>
  <sheetViews>
    <sheetView topLeftCell="A13" workbookViewId="0">
      <selection activeCell="L38" sqref="L38"/>
    </sheetView>
  </sheetViews>
  <sheetFormatPr defaultRowHeight="12.75"/>
  <cols>
    <col min="1" max="1" width="6.125" style="103" customWidth="1"/>
    <col min="2" max="2" width="2.625" style="103" customWidth="1"/>
    <col min="3" max="3" width="2.5" style="103" customWidth="1"/>
    <col min="4" max="4" width="29.5" style="103" customWidth="1"/>
    <col min="5" max="5" width="10.875" style="104" hidden="1" customWidth="1"/>
    <col min="6" max="6" width="15" style="104" hidden="1" customWidth="1"/>
    <col min="7" max="7" width="8.25" style="199" customWidth="1"/>
    <col min="8" max="8" width="16.875" style="104" customWidth="1"/>
    <col min="9" max="10" width="8.75" style="103"/>
    <col min="11" max="11" width="10.25" style="103" bestFit="1" customWidth="1"/>
    <col min="12" max="248" width="8.75" style="103"/>
    <col min="249" max="249" width="5.25" style="103" customWidth="1"/>
    <col min="250" max="250" width="2.625" style="103" customWidth="1"/>
    <col min="251" max="251" width="2.5" style="103" customWidth="1"/>
    <col min="252" max="252" width="48.875" style="103" customWidth="1"/>
    <col min="253" max="253" width="17.25" style="103" customWidth="1"/>
    <col min="254" max="256" width="0" style="103" hidden="1" customWidth="1"/>
    <col min="257" max="257" width="4" style="103" customWidth="1"/>
    <col min="258" max="258" width="11.375" style="103" customWidth="1"/>
    <col min="259" max="259" width="4.25" style="103" customWidth="1"/>
    <col min="260" max="260" width="10" style="103" customWidth="1"/>
    <col min="261" max="261" width="16.25" style="103" customWidth="1"/>
    <col min="262" max="262" width="18.875" style="103" customWidth="1"/>
    <col min="263" max="263" width="14.625" style="103" customWidth="1"/>
    <col min="264" max="264" width="16.5" style="103" customWidth="1"/>
    <col min="265" max="504" width="8.75" style="103"/>
    <col min="505" max="505" width="5.25" style="103" customWidth="1"/>
    <col min="506" max="506" width="2.625" style="103" customWidth="1"/>
    <col min="507" max="507" width="2.5" style="103" customWidth="1"/>
    <col min="508" max="508" width="48.875" style="103" customWidth="1"/>
    <col min="509" max="509" width="17.25" style="103" customWidth="1"/>
    <col min="510" max="512" width="0" style="103" hidden="1" customWidth="1"/>
    <col min="513" max="513" width="4" style="103" customWidth="1"/>
    <col min="514" max="514" width="11.375" style="103" customWidth="1"/>
    <col min="515" max="515" width="4.25" style="103" customWidth="1"/>
    <col min="516" max="516" width="10" style="103" customWidth="1"/>
    <col min="517" max="517" width="16.25" style="103" customWidth="1"/>
    <col min="518" max="518" width="18.875" style="103" customWidth="1"/>
    <col min="519" max="519" width="14.625" style="103" customWidth="1"/>
    <col min="520" max="520" width="16.5" style="103" customWidth="1"/>
    <col min="521" max="760" width="8.75" style="103"/>
    <col min="761" max="761" width="5.25" style="103" customWidth="1"/>
    <col min="762" max="762" width="2.625" style="103" customWidth="1"/>
    <col min="763" max="763" width="2.5" style="103" customWidth="1"/>
    <col min="764" max="764" width="48.875" style="103" customWidth="1"/>
    <col min="765" max="765" width="17.25" style="103" customWidth="1"/>
    <col min="766" max="768" width="0" style="103" hidden="1" customWidth="1"/>
    <col min="769" max="769" width="4" style="103" customWidth="1"/>
    <col min="770" max="770" width="11.375" style="103" customWidth="1"/>
    <col min="771" max="771" width="4.25" style="103" customWidth="1"/>
    <col min="772" max="772" width="10" style="103" customWidth="1"/>
    <col min="773" max="773" width="16.25" style="103" customWidth="1"/>
    <col min="774" max="774" width="18.875" style="103" customWidth="1"/>
    <col min="775" max="775" width="14.625" style="103" customWidth="1"/>
    <col min="776" max="776" width="16.5" style="103" customWidth="1"/>
    <col min="777" max="1016" width="8.75" style="103"/>
    <col min="1017" max="1017" width="5.25" style="103" customWidth="1"/>
    <col min="1018" max="1018" width="2.625" style="103" customWidth="1"/>
    <col min="1019" max="1019" width="2.5" style="103" customWidth="1"/>
    <col min="1020" max="1020" width="48.875" style="103" customWidth="1"/>
    <col min="1021" max="1021" width="17.25" style="103" customWidth="1"/>
    <col min="1022" max="1024" width="0" style="103" hidden="1" customWidth="1"/>
    <col min="1025" max="1025" width="4" style="103" customWidth="1"/>
    <col min="1026" max="1026" width="11.375" style="103" customWidth="1"/>
    <col min="1027" max="1027" width="4.25" style="103" customWidth="1"/>
    <col min="1028" max="1028" width="10" style="103" customWidth="1"/>
    <col min="1029" max="1029" width="16.25" style="103" customWidth="1"/>
    <col min="1030" max="1030" width="18.875" style="103" customWidth="1"/>
    <col min="1031" max="1031" width="14.625" style="103" customWidth="1"/>
    <col min="1032" max="1032" width="16.5" style="103" customWidth="1"/>
    <col min="1033" max="1272" width="8.75" style="103"/>
    <col min="1273" max="1273" width="5.25" style="103" customWidth="1"/>
    <col min="1274" max="1274" width="2.625" style="103" customWidth="1"/>
    <col min="1275" max="1275" width="2.5" style="103" customWidth="1"/>
    <col min="1276" max="1276" width="48.875" style="103" customWidth="1"/>
    <col min="1277" max="1277" width="17.25" style="103" customWidth="1"/>
    <col min="1278" max="1280" width="0" style="103" hidden="1" customWidth="1"/>
    <col min="1281" max="1281" width="4" style="103" customWidth="1"/>
    <col min="1282" max="1282" width="11.375" style="103" customWidth="1"/>
    <col min="1283" max="1283" width="4.25" style="103" customWidth="1"/>
    <col min="1284" max="1284" width="10" style="103" customWidth="1"/>
    <col min="1285" max="1285" width="16.25" style="103" customWidth="1"/>
    <col min="1286" max="1286" width="18.875" style="103" customWidth="1"/>
    <col min="1287" max="1287" width="14.625" style="103" customWidth="1"/>
    <col min="1288" max="1288" width="16.5" style="103" customWidth="1"/>
    <col min="1289" max="1528" width="8.75" style="103"/>
    <col min="1529" max="1529" width="5.25" style="103" customWidth="1"/>
    <col min="1530" max="1530" width="2.625" style="103" customWidth="1"/>
    <col min="1531" max="1531" width="2.5" style="103" customWidth="1"/>
    <col min="1532" max="1532" width="48.875" style="103" customWidth="1"/>
    <col min="1533" max="1533" width="17.25" style="103" customWidth="1"/>
    <col min="1534" max="1536" width="0" style="103" hidden="1" customWidth="1"/>
    <col min="1537" max="1537" width="4" style="103" customWidth="1"/>
    <col min="1538" max="1538" width="11.375" style="103" customWidth="1"/>
    <col min="1539" max="1539" width="4.25" style="103" customWidth="1"/>
    <col min="1540" max="1540" width="10" style="103" customWidth="1"/>
    <col min="1541" max="1541" width="16.25" style="103" customWidth="1"/>
    <col min="1542" max="1542" width="18.875" style="103" customWidth="1"/>
    <col min="1543" max="1543" width="14.625" style="103" customWidth="1"/>
    <col min="1544" max="1544" width="16.5" style="103" customWidth="1"/>
    <col min="1545" max="1784" width="8.75" style="103"/>
    <col min="1785" max="1785" width="5.25" style="103" customWidth="1"/>
    <col min="1786" max="1786" width="2.625" style="103" customWidth="1"/>
    <col min="1787" max="1787" width="2.5" style="103" customWidth="1"/>
    <col min="1788" max="1788" width="48.875" style="103" customWidth="1"/>
    <col min="1789" max="1789" width="17.25" style="103" customWidth="1"/>
    <col min="1790" max="1792" width="0" style="103" hidden="1" customWidth="1"/>
    <col min="1793" max="1793" width="4" style="103" customWidth="1"/>
    <col min="1794" max="1794" width="11.375" style="103" customWidth="1"/>
    <col min="1795" max="1795" width="4.25" style="103" customWidth="1"/>
    <col min="1796" max="1796" width="10" style="103" customWidth="1"/>
    <col min="1797" max="1797" width="16.25" style="103" customWidth="1"/>
    <col min="1798" max="1798" width="18.875" style="103" customWidth="1"/>
    <col min="1799" max="1799" width="14.625" style="103" customWidth="1"/>
    <col min="1800" max="1800" width="16.5" style="103" customWidth="1"/>
    <col min="1801" max="2040" width="8.75" style="103"/>
    <col min="2041" max="2041" width="5.25" style="103" customWidth="1"/>
    <col min="2042" max="2042" width="2.625" style="103" customWidth="1"/>
    <col min="2043" max="2043" width="2.5" style="103" customWidth="1"/>
    <col min="2044" max="2044" width="48.875" style="103" customWidth="1"/>
    <col min="2045" max="2045" width="17.25" style="103" customWidth="1"/>
    <col min="2046" max="2048" width="0" style="103" hidden="1" customWidth="1"/>
    <col min="2049" max="2049" width="4" style="103" customWidth="1"/>
    <col min="2050" max="2050" width="11.375" style="103" customWidth="1"/>
    <col min="2051" max="2051" width="4.25" style="103" customWidth="1"/>
    <col min="2052" max="2052" width="10" style="103" customWidth="1"/>
    <col min="2053" max="2053" width="16.25" style="103" customWidth="1"/>
    <col min="2054" max="2054" width="18.875" style="103" customWidth="1"/>
    <col min="2055" max="2055" width="14.625" style="103" customWidth="1"/>
    <col min="2056" max="2056" width="16.5" style="103" customWidth="1"/>
    <col min="2057" max="2296" width="8.75" style="103"/>
    <col min="2297" max="2297" width="5.25" style="103" customWidth="1"/>
    <col min="2298" max="2298" width="2.625" style="103" customWidth="1"/>
    <col min="2299" max="2299" width="2.5" style="103" customWidth="1"/>
    <col min="2300" max="2300" width="48.875" style="103" customWidth="1"/>
    <col min="2301" max="2301" width="17.25" style="103" customWidth="1"/>
    <col min="2302" max="2304" width="0" style="103" hidden="1" customWidth="1"/>
    <col min="2305" max="2305" width="4" style="103" customWidth="1"/>
    <col min="2306" max="2306" width="11.375" style="103" customWidth="1"/>
    <col min="2307" max="2307" width="4.25" style="103" customWidth="1"/>
    <col min="2308" max="2308" width="10" style="103" customWidth="1"/>
    <col min="2309" max="2309" width="16.25" style="103" customWidth="1"/>
    <col min="2310" max="2310" width="18.875" style="103" customWidth="1"/>
    <col min="2311" max="2311" width="14.625" style="103" customWidth="1"/>
    <col min="2312" max="2312" width="16.5" style="103" customWidth="1"/>
    <col min="2313" max="2552" width="8.75" style="103"/>
    <col min="2553" max="2553" width="5.25" style="103" customWidth="1"/>
    <col min="2554" max="2554" width="2.625" style="103" customWidth="1"/>
    <col min="2555" max="2555" width="2.5" style="103" customWidth="1"/>
    <col min="2556" max="2556" width="48.875" style="103" customWidth="1"/>
    <col min="2557" max="2557" width="17.25" style="103" customWidth="1"/>
    <col min="2558" max="2560" width="0" style="103" hidden="1" customWidth="1"/>
    <col min="2561" max="2561" width="4" style="103" customWidth="1"/>
    <col min="2562" max="2562" width="11.375" style="103" customWidth="1"/>
    <col min="2563" max="2563" width="4.25" style="103" customWidth="1"/>
    <col min="2564" max="2564" width="10" style="103" customWidth="1"/>
    <col min="2565" max="2565" width="16.25" style="103" customWidth="1"/>
    <col min="2566" max="2566" width="18.875" style="103" customWidth="1"/>
    <col min="2567" max="2567" width="14.625" style="103" customWidth="1"/>
    <col min="2568" max="2568" width="16.5" style="103" customWidth="1"/>
    <col min="2569" max="2808" width="8.75" style="103"/>
    <col min="2809" max="2809" width="5.25" style="103" customWidth="1"/>
    <col min="2810" max="2810" width="2.625" style="103" customWidth="1"/>
    <col min="2811" max="2811" width="2.5" style="103" customWidth="1"/>
    <col min="2812" max="2812" width="48.875" style="103" customWidth="1"/>
    <col min="2813" max="2813" width="17.25" style="103" customWidth="1"/>
    <col min="2814" max="2816" width="0" style="103" hidden="1" customWidth="1"/>
    <col min="2817" max="2817" width="4" style="103" customWidth="1"/>
    <col min="2818" max="2818" width="11.375" style="103" customWidth="1"/>
    <col min="2819" max="2819" width="4.25" style="103" customWidth="1"/>
    <col min="2820" max="2820" width="10" style="103" customWidth="1"/>
    <col min="2821" max="2821" width="16.25" style="103" customWidth="1"/>
    <col min="2822" max="2822" width="18.875" style="103" customWidth="1"/>
    <col min="2823" max="2823" width="14.625" style="103" customWidth="1"/>
    <col min="2824" max="2824" width="16.5" style="103" customWidth="1"/>
    <col min="2825" max="3064" width="8.75" style="103"/>
    <col min="3065" max="3065" width="5.25" style="103" customWidth="1"/>
    <col min="3066" max="3066" width="2.625" style="103" customWidth="1"/>
    <col min="3067" max="3067" width="2.5" style="103" customWidth="1"/>
    <col min="3068" max="3068" width="48.875" style="103" customWidth="1"/>
    <col min="3069" max="3069" width="17.25" style="103" customWidth="1"/>
    <col min="3070" max="3072" width="0" style="103" hidden="1" customWidth="1"/>
    <col min="3073" max="3073" width="4" style="103" customWidth="1"/>
    <col min="3074" max="3074" width="11.375" style="103" customWidth="1"/>
    <col min="3075" max="3075" width="4.25" style="103" customWidth="1"/>
    <col min="3076" max="3076" width="10" style="103" customWidth="1"/>
    <col min="3077" max="3077" width="16.25" style="103" customWidth="1"/>
    <col min="3078" max="3078" width="18.875" style="103" customWidth="1"/>
    <col min="3079" max="3079" width="14.625" style="103" customWidth="1"/>
    <col min="3080" max="3080" width="16.5" style="103" customWidth="1"/>
    <col min="3081" max="3320" width="8.75" style="103"/>
    <col min="3321" max="3321" width="5.25" style="103" customWidth="1"/>
    <col min="3322" max="3322" width="2.625" style="103" customWidth="1"/>
    <col min="3323" max="3323" width="2.5" style="103" customWidth="1"/>
    <col min="3324" max="3324" width="48.875" style="103" customWidth="1"/>
    <col min="3325" max="3325" width="17.25" style="103" customWidth="1"/>
    <col min="3326" max="3328" width="0" style="103" hidden="1" customWidth="1"/>
    <col min="3329" max="3329" width="4" style="103" customWidth="1"/>
    <col min="3330" max="3330" width="11.375" style="103" customWidth="1"/>
    <col min="3331" max="3331" width="4.25" style="103" customWidth="1"/>
    <col min="3332" max="3332" width="10" style="103" customWidth="1"/>
    <col min="3333" max="3333" width="16.25" style="103" customWidth="1"/>
    <col min="3334" max="3334" width="18.875" style="103" customWidth="1"/>
    <col min="3335" max="3335" width="14.625" style="103" customWidth="1"/>
    <col min="3336" max="3336" width="16.5" style="103" customWidth="1"/>
    <col min="3337" max="3576" width="8.75" style="103"/>
    <col min="3577" max="3577" width="5.25" style="103" customWidth="1"/>
    <col min="3578" max="3578" width="2.625" style="103" customWidth="1"/>
    <col min="3579" max="3579" width="2.5" style="103" customWidth="1"/>
    <col min="3580" max="3580" width="48.875" style="103" customWidth="1"/>
    <col min="3581" max="3581" width="17.25" style="103" customWidth="1"/>
    <col min="3582" max="3584" width="0" style="103" hidden="1" customWidth="1"/>
    <col min="3585" max="3585" width="4" style="103" customWidth="1"/>
    <col min="3586" max="3586" width="11.375" style="103" customWidth="1"/>
    <col min="3587" max="3587" width="4.25" style="103" customWidth="1"/>
    <col min="3588" max="3588" width="10" style="103" customWidth="1"/>
    <col min="3589" max="3589" width="16.25" style="103" customWidth="1"/>
    <col min="3590" max="3590" width="18.875" style="103" customWidth="1"/>
    <col min="3591" max="3591" width="14.625" style="103" customWidth="1"/>
    <col min="3592" max="3592" width="16.5" style="103" customWidth="1"/>
    <col min="3593" max="3832" width="8.75" style="103"/>
    <col min="3833" max="3833" width="5.25" style="103" customWidth="1"/>
    <col min="3834" max="3834" width="2.625" style="103" customWidth="1"/>
    <col min="3835" max="3835" width="2.5" style="103" customWidth="1"/>
    <col min="3836" max="3836" width="48.875" style="103" customWidth="1"/>
    <col min="3837" max="3837" width="17.25" style="103" customWidth="1"/>
    <col min="3838" max="3840" width="0" style="103" hidden="1" customWidth="1"/>
    <col min="3841" max="3841" width="4" style="103" customWidth="1"/>
    <col min="3842" max="3842" width="11.375" style="103" customWidth="1"/>
    <col min="3843" max="3843" width="4.25" style="103" customWidth="1"/>
    <col min="3844" max="3844" width="10" style="103" customWidth="1"/>
    <col min="3845" max="3845" width="16.25" style="103" customWidth="1"/>
    <col min="3846" max="3846" width="18.875" style="103" customWidth="1"/>
    <col min="3847" max="3847" width="14.625" style="103" customWidth="1"/>
    <col min="3848" max="3848" width="16.5" style="103" customWidth="1"/>
    <col min="3849" max="4088" width="8.75" style="103"/>
    <col min="4089" max="4089" width="5.25" style="103" customWidth="1"/>
    <col min="4090" max="4090" width="2.625" style="103" customWidth="1"/>
    <col min="4091" max="4091" width="2.5" style="103" customWidth="1"/>
    <col min="4092" max="4092" width="48.875" style="103" customWidth="1"/>
    <col min="4093" max="4093" width="17.25" style="103" customWidth="1"/>
    <col min="4094" max="4096" width="0" style="103" hidden="1" customWidth="1"/>
    <col min="4097" max="4097" width="4" style="103" customWidth="1"/>
    <col min="4098" max="4098" width="11.375" style="103" customWidth="1"/>
    <col min="4099" max="4099" width="4.25" style="103" customWidth="1"/>
    <col min="4100" max="4100" width="10" style="103" customWidth="1"/>
    <col min="4101" max="4101" width="16.25" style="103" customWidth="1"/>
    <col min="4102" max="4102" width="18.875" style="103" customWidth="1"/>
    <col min="4103" max="4103" width="14.625" style="103" customWidth="1"/>
    <col min="4104" max="4104" width="16.5" style="103" customWidth="1"/>
    <col min="4105" max="4344" width="8.75" style="103"/>
    <col min="4345" max="4345" width="5.25" style="103" customWidth="1"/>
    <col min="4346" max="4346" width="2.625" style="103" customWidth="1"/>
    <col min="4347" max="4347" width="2.5" style="103" customWidth="1"/>
    <col min="4348" max="4348" width="48.875" style="103" customWidth="1"/>
    <col min="4349" max="4349" width="17.25" style="103" customWidth="1"/>
    <col min="4350" max="4352" width="0" style="103" hidden="1" customWidth="1"/>
    <col min="4353" max="4353" width="4" style="103" customWidth="1"/>
    <col min="4354" max="4354" width="11.375" style="103" customWidth="1"/>
    <col min="4355" max="4355" width="4.25" style="103" customWidth="1"/>
    <col min="4356" max="4356" width="10" style="103" customWidth="1"/>
    <col min="4357" max="4357" width="16.25" style="103" customWidth="1"/>
    <col min="4358" max="4358" width="18.875" style="103" customWidth="1"/>
    <col min="4359" max="4359" width="14.625" style="103" customWidth="1"/>
    <col min="4360" max="4360" width="16.5" style="103" customWidth="1"/>
    <col min="4361" max="4600" width="8.75" style="103"/>
    <col min="4601" max="4601" width="5.25" style="103" customWidth="1"/>
    <col min="4602" max="4602" width="2.625" style="103" customWidth="1"/>
    <col min="4603" max="4603" width="2.5" style="103" customWidth="1"/>
    <col min="4604" max="4604" width="48.875" style="103" customWidth="1"/>
    <col min="4605" max="4605" width="17.25" style="103" customWidth="1"/>
    <col min="4606" max="4608" width="0" style="103" hidden="1" customWidth="1"/>
    <col min="4609" max="4609" width="4" style="103" customWidth="1"/>
    <col min="4610" max="4610" width="11.375" style="103" customWidth="1"/>
    <col min="4611" max="4611" width="4.25" style="103" customWidth="1"/>
    <col min="4612" max="4612" width="10" style="103" customWidth="1"/>
    <col min="4613" max="4613" width="16.25" style="103" customWidth="1"/>
    <col min="4614" max="4614" width="18.875" style="103" customWidth="1"/>
    <col min="4615" max="4615" width="14.625" style="103" customWidth="1"/>
    <col min="4616" max="4616" width="16.5" style="103" customWidth="1"/>
    <col min="4617" max="4856" width="8.75" style="103"/>
    <col min="4857" max="4857" width="5.25" style="103" customWidth="1"/>
    <col min="4858" max="4858" width="2.625" style="103" customWidth="1"/>
    <col min="4859" max="4859" width="2.5" style="103" customWidth="1"/>
    <col min="4860" max="4860" width="48.875" style="103" customWidth="1"/>
    <col min="4861" max="4861" width="17.25" style="103" customWidth="1"/>
    <col min="4862" max="4864" width="0" style="103" hidden="1" customWidth="1"/>
    <col min="4865" max="4865" width="4" style="103" customWidth="1"/>
    <col min="4866" max="4866" width="11.375" style="103" customWidth="1"/>
    <col min="4867" max="4867" width="4.25" style="103" customWidth="1"/>
    <col min="4868" max="4868" width="10" style="103" customWidth="1"/>
    <col min="4869" max="4869" width="16.25" style="103" customWidth="1"/>
    <col min="4870" max="4870" width="18.875" style="103" customWidth="1"/>
    <col min="4871" max="4871" width="14.625" style="103" customWidth="1"/>
    <col min="4872" max="4872" width="16.5" style="103" customWidth="1"/>
    <col min="4873" max="5112" width="8.75" style="103"/>
    <col min="5113" max="5113" width="5.25" style="103" customWidth="1"/>
    <col min="5114" max="5114" width="2.625" style="103" customWidth="1"/>
    <col min="5115" max="5115" width="2.5" style="103" customWidth="1"/>
    <col min="5116" max="5116" width="48.875" style="103" customWidth="1"/>
    <col min="5117" max="5117" width="17.25" style="103" customWidth="1"/>
    <col min="5118" max="5120" width="0" style="103" hidden="1" customWidth="1"/>
    <col min="5121" max="5121" width="4" style="103" customWidth="1"/>
    <col min="5122" max="5122" width="11.375" style="103" customWidth="1"/>
    <col min="5123" max="5123" width="4.25" style="103" customWidth="1"/>
    <col min="5124" max="5124" width="10" style="103" customWidth="1"/>
    <col min="5125" max="5125" width="16.25" style="103" customWidth="1"/>
    <col min="5126" max="5126" width="18.875" style="103" customWidth="1"/>
    <col min="5127" max="5127" width="14.625" style="103" customWidth="1"/>
    <col min="5128" max="5128" width="16.5" style="103" customWidth="1"/>
    <col min="5129" max="5368" width="8.75" style="103"/>
    <col min="5369" max="5369" width="5.25" style="103" customWidth="1"/>
    <col min="5370" max="5370" width="2.625" style="103" customWidth="1"/>
    <col min="5371" max="5371" width="2.5" style="103" customWidth="1"/>
    <col min="5372" max="5372" width="48.875" style="103" customWidth="1"/>
    <col min="5373" max="5373" width="17.25" style="103" customWidth="1"/>
    <col min="5374" max="5376" width="0" style="103" hidden="1" customWidth="1"/>
    <col min="5377" max="5377" width="4" style="103" customWidth="1"/>
    <col min="5378" max="5378" width="11.375" style="103" customWidth="1"/>
    <col min="5379" max="5379" width="4.25" style="103" customWidth="1"/>
    <col min="5380" max="5380" width="10" style="103" customWidth="1"/>
    <col min="5381" max="5381" width="16.25" style="103" customWidth="1"/>
    <col min="5382" max="5382" width="18.875" style="103" customWidth="1"/>
    <col min="5383" max="5383" width="14.625" style="103" customWidth="1"/>
    <col min="5384" max="5384" width="16.5" style="103" customWidth="1"/>
    <col min="5385" max="5624" width="8.75" style="103"/>
    <col min="5625" max="5625" width="5.25" style="103" customWidth="1"/>
    <col min="5626" max="5626" width="2.625" style="103" customWidth="1"/>
    <col min="5627" max="5627" width="2.5" style="103" customWidth="1"/>
    <col min="5628" max="5628" width="48.875" style="103" customWidth="1"/>
    <col min="5629" max="5629" width="17.25" style="103" customWidth="1"/>
    <col min="5630" max="5632" width="0" style="103" hidden="1" customWidth="1"/>
    <col min="5633" max="5633" width="4" style="103" customWidth="1"/>
    <col min="5634" max="5634" width="11.375" style="103" customWidth="1"/>
    <col min="5635" max="5635" width="4.25" style="103" customWidth="1"/>
    <col min="5636" max="5636" width="10" style="103" customWidth="1"/>
    <col min="5637" max="5637" width="16.25" style="103" customWidth="1"/>
    <col min="5638" max="5638" width="18.875" style="103" customWidth="1"/>
    <col min="5639" max="5639" width="14.625" style="103" customWidth="1"/>
    <col min="5640" max="5640" width="16.5" style="103" customWidth="1"/>
    <col min="5641" max="5880" width="8.75" style="103"/>
    <col min="5881" max="5881" width="5.25" style="103" customWidth="1"/>
    <col min="5882" max="5882" width="2.625" style="103" customWidth="1"/>
    <col min="5883" max="5883" width="2.5" style="103" customWidth="1"/>
    <col min="5884" max="5884" width="48.875" style="103" customWidth="1"/>
    <col min="5885" max="5885" width="17.25" style="103" customWidth="1"/>
    <col min="5886" max="5888" width="0" style="103" hidden="1" customWidth="1"/>
    <col min="5889" max="5889" width="4" style="103" customWidth="1"/>
    <col min="5890" max="5890" width="11.375" style="103" customWidth="1"/>
    <col min="5891" max="5891" width="4.25" style="103" customWidth="1"/>
    <col min="5892" max="5892" width="10" style="103" customWidth="1"/>
    <col min="5893" max="5893" width="16.25" style="103" customWidth="1"/>
    <col min="5894" max="5894" width="18.875" style="103" customWidth="1"/>
    <col min="5895" max="5895" width="14.625" style="103" customWidth="1"/>
    <col min="5896" max="5896" width="16.5" style="103" customWidth="1"/>
    <col min="5897" max="6136" width="8.75" style="103"/>
    <col min="6137" max="6137" width="5.25" style="103" customWidth="1"/>
    <col min="6138" max="6138" width="2.625" style="103" customWidth="1"/>
    <col min="6139" max="6139" width="2.5" style="103" customWidth="1"/>
    <col min="6140" max="6140" width="48.875" style="103" customWidth="1"/>
    <col min="6141" max="6141" width="17.25" style="103" customWidth="1"/>
    <col min="6142" max="6144" width="0" style="103" hidden="1" customWidth="1"/>
    <col min="6145" max="6145" width="4" style="103" customWidth="1"/>
    <col min="6146" max="6146" width="11.375" style="103" customWidth="1"/>
    <col min="6147" max="6147" width="4.25" style="103" customWidth="1"/>
    <col min="6148" max="6148" width="10" style="103" customWidth="1"/>
    <col min="6149" max="6149" width="16.25" style="103" customWidth="1"/>
    <col min="6150" max="6150" width="18.875" style="103" customWidth="1"/>
    <col min="6151" max="6151" width="14.625" style="103" customWidth="1"/>
    <col min="6152" max="6152" width="16.5" style="103" customWidth="1"/>
    <col min="6153" max="6392" width="8.75" style="103"/>
    <col min="6393" max="6393" width="5.25" style="103" customWidth="1"/>
    <col min="6394" max="6394" width="2.625" style="103" customWidth="1"/>
    <col min="6395" max="6395" width="2.5" style="103" customWidth="1"/>
    <col min="6396" max="6396" width="48.875" style="103" customWidth="1"/>
    <col min="6397" max="6397" width="17.25" style="103" customWidth="1"/>
    <col min="6398" max="6400" width="0" style="103" hidden="1" customWidth="1"/>
    <col min="6401" max="6401" width="4" style="103" customWidth="1"/>
    <col min="6402" max="6402" width="11.375" style="103" customWidth="1"/>
    <col min="6403" max="6403" width="4.25" style="103" customWidth="1"/>
    <col min="6404" max="6404" width="10" style="103" customWidth="1"/>
    <col min="6405" max="6405" width="16.25" style="103" customWidth="1"/>
    <col min="6406" max="6406" width="18.875" style="103" customWidth="1"/>
    <col min="6407" max="6407" width="14.625" style="103" customWidth="1"/>
    <col min="6408" max="6408" width="16.5" style="103" customWidth="1"/>
    <col min="6409" max="6648" width="8.75" style="103"/>
    <col min="6649" max="6649" width="5.25" style="103" customWidth="1"/>
    <col min="6650" max="6650" width="2.625" style="103" customWidth="1"/>
    <col min="6651" max="6651" width="2.5" style="103" customWidth="1"/>
    <col min="6652" max="6652" width="48.875" style="103" customWidth="1"/>
    <col min="6653" max="6653" width="17.25" style="103" customWidth="1"/>
    <col min="6654" max="6656" width="0" style="103" hidden="1" customWidth="1"/>
    <col min="6657" max="6657" width="4" style="103" customWidth="1"/>
    <col min="6658" max="6658" width="11.375" style="103" customWidth="1"/>
    <col min="6659" max="6659" width="4.25" style="103" customWidth="1"/>
    <col min="6660" max="6660" width="10" style="103" customWidth="1"/>
    <col min="6661" max="6661" width="16.25" style="103" customWidth="1"/>
    <col min="6662" max="6662" width="18.875" style="103" customWidth="1"/>
    <col min="6663" max="6663" width="14.625" style="103" customWidth="1"/>
    <col min="6664" max="6664" width="16.5" style="103" customWidth="1"/>
    <col min="6665" max="6904" width="8.75" style="103"/>
    <col min="6905" max="6905" width="5.25" style="103" customWidth="1"/>
    <col min="6906" max="6906" width="2.625" style="103" customWidth="1"/>
    <col min="6907" max="6907" width="2.5" style="103" customWidth="1"/>
    <col min="6908" max="6908" width="48.875" style="103" customWidth="1"/>
    <col min="6909" max="6909" width="17.25" style="103" customWidth="1"/>
    <col min="6910" max="6912" width="0" style="103" hidden="1" customWidth="1"/>
    <col min="6913" max="6913" width="4" style="103" customWidth="1"/>
    <col min="6914" max="6914" width="11.375" style="103" customWidth="1"/>
    <col min="6915" max="6915" width="4.25" style="103" customWidth="1"/>
    <col min="6916" max="6916" width="10" style="103" customWidth="1"/>
    <col min="6917" max="6917" width="16.25" style="103" customWidth="1"/>
    <col min="6918" max="6918" width="18.875" style="103" customWidth="1"/>
    <col min="6919" max="6919" width="14.625" style="103" customWidth="1"/>
    <col min="6920" max="6920" width="16.5" style="103" customWidth="1"/>
    <col min="6921" max="7160" width="8.75" style="103"/>
    <col min="7161" max="7161" width="5.25" style="103" customWidth="1"/>
    <col min="7162" max="7162" width="2.625" style="103" customWidth="1"/>
    <col min="7163" max="7163" width="2.5" style="103" customWidth="1"/>
    <col min="7164" max="7164" width="48.875" style="103" customWidth="1"/>
    <col min="7165" max="7165" width="17.25" style="103" customWidth="1"/>
    <col min="7166" max="7168" width="0" style="103" hidden="1" customWidth="1"/>
    <col min="7169" max="7169" width="4" style="103" customWidth="1"/>
    <col min="7170" max="7170" width="11.375" style="103" customWidth="1"/>
    <col min="7171" max="7171" width="4.25" style="103" customWidth="1"/>
    <col min="7172" max="7172" width="10" style="103" customWidth="1"/>
    <col min="7173" max="7173" width="16.25" style="103" customWidth="1"/>
    <col min="7174" max="7174" width="18.875" style="103" customWidth="1"/>
    <col min="7175" max="7175" width="14.625" style="103" customWidth="1"/>
    <col min="7176" max="7176" width="16.5" style="103" customWidth="1"/>
    <col min="7177" max="7416" width="8.75" style="103"/>
    <col min="7417" max="7417" width="5.25" style="103" customWidth="1"/>
    <col min="7418" max="7418" width="2.625" style="103" customWidth="1"/>
    <col min="7419" max="7419" width="2.5" style="103" customWidth="1"/>
    <col min="7420" max="7420" width="48.875" style="103" customWidth="1"/>
    <col min="7421" max="7421" width="17.25" style="103" customWidth="1"/>
    <col min="7422" max="7424" width="0" style="103" hidden="1" customWidth="1"/>
    <col min="7425" max="7425" width="4" style="103" customWidth="1"/>
    <col min="7426" max="7426" width="11.375" style="103" customWidth="1"/>
    <col min="7427" max="7427" width="4.25" style="103" customWidth="1"/>
    <col min="7428" max="7428" width="10" style="103" customWidth="1"/>
    <col min="7429" max="7429" width="16.25" style="103" customWidth="1"/>
    <col min="7430" max="7430" width="18.875" style="103" customWidth="1"/>
    <col min="7431" max="7431" width="14.625" style="103" customWidth="1"/>
    <col min="7432" max="7432" width="16.5" style="103" customWidth="1"/>
    <col min="7433" max="7672" width="8.75" style="103"/>
    <col min="7673" max="7673" width="5.25" style="103" customWidth="1"/>
    <col min="7674" max="7674" width="2.625" style="103" customWidth="1"/>
    <col min="7675" max="7675" width="2.5" style="103" customWidth="1"/>
    <col min="7676" max="7676" width="48.875" style="103" customWidth="1"/>
    <col min="7677" max="7677" width="17.25" style="103" customWidth="1"/>
    <col min="7678" max="7680" width="0" style="103" hidden="1" customWidth="1"/>
    <col min="7681" max="7681" width="4" style="103" customWidth="1"/>
    <col min="7682" max="7682" width="11.375" style="103" customWidth="1"/>
    <col min="7683" max="7683" width="4.25" style="103" customWidth="1"/>
    <col min="7684" max="7684" width="10" style="103" customWidth="1"/>
    <col min="7685" max="7685" width="16.25" style="103" customWidth="1"/>
    <col min="7686" max="7686" width="18.875" style="103" customWidth="1"/>
    <col min="7687" max="7687" width="14.625" style="103" customWidth="1"/>
    <col min="7688" max="7688" width="16.5" style="103" customWidth="1"/>
    <col min="7689" max="7928" width="8.75" style="103"/>
    <col min="7929" max="7929" width="5.25" style="103" customWidth="1"/>
    <col min="7930" max="7930" width="2.625" style="103" customWidth="1"/>
    <col min="7931" max="7931" width="2.5" style="103" customWidth="1"/>
    <col min="7932" max="7932" width="48.875" style="103" customWidth="1"/>
    <col min="7933" max="7933" width="17.25" style="103" customWidth="1"/>
    <col min="7934" max="7936" width="0" style="103" hidden="1" customWidth="1"/>
    <col min="7937" max="7937" width="4" style="103" customWidth="1"/>
    <col min="7938" max="7938" width="11.375" style="103" customWidth="1"/>
    <col min="7939" max="7939" width="4.25" style="103" customWidth="1"/>
    <col min="7940" max="7940" width="10" style="103" customWidth="1"/>
    <col min="7941" max="7941" width="16.25" style="103" customWidth="1"/>
    <col min="7942" max="7942" width="18.875" style="103" customWidth="1"/>
    <col min="7943" max="7943" width="14.625" style="103" customWidth="1"/>
    <col min="7944" max="7944" width="16.5" style="103" customWidth="1"/>
    <col min="7945" max="8184" width="8.75" style="103"/>
    <col min="8185" max="8185" width="5.25" style="103" customWidth="1"/>
    <col min="8186" max="8186" width="2.625" style="103" customWidth="1"/>
    <col min="8187" max="8187" width="2.5" style="103" customWidth="1"/>
    <col min="8188" max="8188" width="48.875" style="103" customWidth="1"/>
    <col min="8189" max="8189" width="17.25" style="103" customWidth="1"/>
    <col min="8190" max="8192" width="0" style="103" hidden="1" customWidth="1"/>
    <col min="8193" max="8193" width="4" style="103" customWidth="1"/>
    <col min="8194" max="8194" width="11.375" style="103" customWidth="1"/>
    <col min="8195" max="8195" width="4.25" style="103" customWidth="1"/>
    <col min="8196" max="8196" width="10" style="103" customWidth="1"/>
    <col min="8197" max="8197" width="16.25" style="103" customWidth="1"/>
    <col min="8198" max="8198" width="18.875" style="103" customWidth="1"/>
    <col min="8199" max="8199" width="14.625" style="103" customWidth="1"/>
    <col min="8200" max="8200" width="16.5" style="103" customWidth="1"/>
    <col min="8201" max="8440" width="8.75" style="103"/>
    <col min="8441" max="8441" width="5.25" style="103" customWidth="1"/>
    <col min="8442" max="8442" width="2.625" style="103" customWidth="1"/>
    <col min="8443" max="8443" width="2.5" style="103" customWidth="1"/>
    <col min="8444" max="8444" width="48.875" style="103" customWidth="1"/>
    <col min="8445" max="8445" width="17.25" style="103" customWidth="1"/>
    <col min="8446" max="8448" width="0" style="103" hidden="1" customWidth="1"/>
    <col min="8449" max="8449" width="4" style="103" customWidth="1"/>
    <col min="8450" max="8450" width="11.375" style="103" customWidth="1"/>
    <col min="8451" max="8451" width="4.25" style="103" customWidth="1"/>
    <col min="8452" max="8452" width="10" style="103" customWidth="1"/>
    <col min="8453" max="8453" width="16.25" style="103" customWidth="1"/>
    <col min="8454" max="8454" width="18.875" style="103" customWidth="1"/>
    <col min="8455" max="8455" width="14.625" style="103" customWidth="1"/>
    <col min="8456" max="8456" width="16.5" style="103" customWidth="1"/>
    <col min="8457" max="8696" width="8.75" style="103"/>
    <col min="8697" max="8697" width="5.25" style="103" customWidth="1"/>
    <col min="8698" max="8698" width="2.625" style="103" customWidth="1"/>
    <col min="8699" max="8699" width="2.5" style="103" customWidth="1"/>
    <col min="8700" max="8700" width="48.875" style="103" customWidth="1"/>
    <col min="8701" max="8701" width="17.25" style="103" customWidth="1"/>
    <col min="8702" max="8704" width="0" style="103" hidden="1" customWidth="1"/>
    <col min="8705" max="8705" width="4" style="103" customWidth="1"/>
    <col min="8706" max="8706" width="11.375" style="103" customWidth="1"/>
    <col min="8707" max="8707" width="4.25" style="103" customWidth="1"/>
    <col min="8708" max="8708" width="10" style="103" customWidth="1"/>
    <col min="8709" max="8709" width="16.25" style="103" customWidth="1"/>
    <col min="8710" max="8710" width="18.875" style="103" customWidth="1"/>
    <col min="8711" max="8711" width="14.625" style="103" customWidth="1"/>
    <col min="8712" max="8712" width="16.5" style="103" customWidth="1"/>
    <col min="8713" max="8952" width="8.75" style="103"/>
    <col min="8953" max="8953" width="5.25" style="103" customWidth="1"/>
    <col min="8954" max="8954" width="2.625" style="103" customWidth="1"/>
    <col min="8955" max="8955" width="2.5" style="103" customWidth="1"/>
    <col min="8956" max="8956" width="48.875" style="103" customWidth="1"/>
    <col min="8957" max="8957" width="17.25" style="103" customWidth="1"/>
    <col min="8958" max="8960" width="0" style="103" hidden="1" customWidth="1"/>
    <col min="8961" max="8961" width="4" style="103" customWidth="1"/>
    <col min="8962" max="8962" width="11.375" style="103" customWidth="1"/>
    <col min="8963" max="8963" width="4.25" style="103" customWidth="1"/>
    <col min="8964" max="8964" width="10" style="103" customWidth="1"/>
    <col min="8965" max="8965" width="16.25" style="103" customWidth="1"/>
    <col min="8966" max="8966" width="18.875" style="103" customWidth="1"/>
    <col min="8967" max="8967" width="14.625" style="103" customWidth="1"/>
    <col min="8968" max="8968" width="16.5" style="103" customWidth="1"/>
    <col min="8969" max="9208" width="8.75" style="103"/>
    <col min="9209" max="9209" width="5.25" style="103" customWidth="1"/>
    <col min="9210" max="9210" width="2.625" style="103" customWidth="1"/>
    <col min="9211" max="9211" width="2.5" style="103" customWidth="1"/>
    <col min="9212" max="9212" width="48.875" style="103" customWidth="1"/>
    <col min="9213" max="9213" width="17.25" style="103" customWidth="1"/>
    <col min="9214" max="9216" width="0" style="103" hidden="1" customWidth="1"/>
    <col min="9217" max="9217" width="4" style="103" customWidth="1"/>
    <col min="9218" max="9218" width="11.375" style="103" customWidth="1"/>
    <col min="9219" max="9219" width="4.25" style="103" customWidth="1"/>
    <col min="9220" max="9220" width="10" style="103" customWidth="1"/>
    <col min="9221" max="9221" width="16.25" style="103" customWidth="1"/>
    <col min="9222" max="9222" width="18.875" style="103" customWidth="1"/>
    <col min="9223" max="9223" width="14.625" style="103" customWidth="1"/>
    <col min="9224" max="9224" width="16.5" style="103" customWidth="1"/>
    <col min="9225" max="9464" width="8.75" style="103"/>
    <col min="9465" max="9465" width="5.25" style="103" customWidth="1"/>
    <col min="9466" max="9466" width="2.625" style="103" customWidth="1"/>
    <col min="9467" max="9467" width="2.5" style="103" customWidth="1"/>
    <col min="9468" max="9468" width="48.875" style="103" customWidth="1"/>
    <col min="9469" max="9469" width="17.25" style="103" customWidth="1"/>
    <col min="9470" max="9472" width="0" style="103" hidden="1" customWidth="1"/>
    <col min="9473" max="9473" width="4" style="103" customWidth="1"/>
    <col min="9474" max="9474" width="11.375" style="103" customWidth="1"/>
    <col min="9475" max="9475" width="4.25" style="103" customWidth="1"/>
    <col min="9476" max="9476" width="10" style="103" customWidth="1"/>
    <col min="9477" max="9477" width="16.25" style="103" customWidth="1"/>
    <col min="9478" max="9478" width="18.875" style="103" customWidth="1"/>
    <col min="9479" max="9479" width="14.625" style="103" customWidth="1"/>
    <col min="9480" max="9480" width="16.5" style="103" customWidth="1"/>
    <col min="9481" max="9720" width="8.75" style="103"/>
    <col min="9721" max="9721" width="5.25" style="103" customWidth="1"/>
    <col min="9722" max="9722" width="2.625" style="103" customWidth="1"/>
    <col min="9723" max="9723" width="2.5" style="103" customWidth="1"/>
    <col min="9724" max="9724" width="48.875" style="103" customWidth="1"/>
    <col min="9725" max="9725" width="17.25" style="103" customWidth="1"/>
    <col min="9726" max="9728" width="0" style="103" hidden="1" customWidth="1"/>
    <col min="9729" max="9729" width="4" style="103" customWidth="1"/>
    <col min="9730" max="9730" width="11.375" style="103" customWidth="1"/>
    <col min="9731" max="9731" width="4.25" style="103" customWidth="1"/>
    <col min="9732" max="9732" width="10" style="103" customWidth="1"/>
    <col min="9733" max="9733" width="16.25" style="103" customWidth="1"/>
    <col min="9734" max="9734" width="18.875" style="103" customWidth="1"/>
    <col min="9735" max="9735" width="14.625" style="103" customWidth="1"/>
    <col min="9736" max="9736" width="16.5" style="103" customWidth="1"/>
    <col min="9737" max="9976" width="8.75" style="103"/>
    <col min="9977" max="9977" width="5.25" style="103" customWidth="1"/>
    <col min="9978" max="9978" width="2.625" style="103" customWidth="1"/>
    <col min="9979" max="9979" width="2.5" style="103" customWidth="1"/>
    <col min="9980" max="9980" width="48.875" style="103" customWidth="1"/>
    <col min="9981" max="9981" width="17.25" style="103" customWidth="1"/>
    <col min="9982" max="9984" width="0" style="103" hidden="1" customWidth="1"/>
    <col min="9985" max="9985" width="4" style="103" customWidth="1"/>
    <col min="9986" max="9986" width="11.375" style="103" customWidth="1"/>
    <col min="9987" max="9987" width="4.25" style="103" customWidth="1"/>
    <col min="9988" max="9988" width="10" style="103" customWidth="1"/>
    <col min="9989" max="9989" width="16.25" style="103" customWidth="1"/>
    <col min="9990" max="9990" width="18.875" style="103" customWidth="1"/>
    <col min="9991" max="9991" width="14.625" style="103" customWidth="1"/>
    <col min="9992" max="9992" width="16.5" style="103" customWidth="1"/>
    <col min="9993" max="10232" width="8.75" style="103"/>
    <col min="10233" max="10233" width="5.25" style="103" customWidth="1"/>
    <col min="10234" max="10234" width="2.625" style="103" customWidth="1"/>
    <col min="10235" max="10235" width="2.5" style="103" customWidth="1"/>
    <col min="10236" max="10236" width="48.875" style="103" customWidth="1"/>
    <col min="10237" max="10237" width="17.25" style="103" customWidth="1"/>
    <col min="10238" max="10240" width="0" style="103" hidden="1" customWidth="1"/>
    <col min="10241" max="10241" width="4" style="103" customWidth="1"/>
    <col min="10242" max="10242" width="11.375" style="103" customWidth="1"/>
    <col min="10243" max="10243" width="4.25" style="103" customWidth="1"/>
    <col min="10244" max="10244" width="10" style="103" customWidth="1"/>
    <col min="10245" max="10245" width="16.25" style="103" customWidth="1"/>
    <col min="10246" max="10246" width="18.875" style="103" customWidth="1"/>
    <col min="10247" max="10247" width="14.625" style="103" customWidth="1"/>
    <col min="10248" max="10248" width="16.5" style="103" customWidth="1"/>
    <col min="10249" max="10488" width="8.75" style="103"/>
    <col min="10489" max="10489" width="5.25" style="103" customWidth="1"/>
    <col min="10490" max="10490" width="2.625" style="103" customWidth="1"/>
    <col min="10491" max="10491" width="2.5" style="103" customWidth="1"/>
    <col min="10492" max="10492" width="48.875" style="103" customWidth="1"/>
    <col min="10493" max="10493" width="17.25" style="103" customWidth="1"/>
    <col min="10494" max="10496" width="0" style="103" hidden="1" customWidth="1"/>
    <col min="10497" max="10497" width="4" style="103" customWidth="1"/>
    <col min="10498" max="10498" width="11.375" style="103" customWidth="1"/>
    <col min="10499" max="10499" width="4.25" style="103" customWidth="1"/>
    <col min="10500" max="10500" width="10" style="103" customWidth="1"/>
    <col min="10501" max="10501" width="16.25" style="103" customWidth="1"/>
    <col min="10502" max="10502" width="18.875" style="103" customWidth="1"/>
    <col min="10503" max="10503" width="14.625" style="103" customWidth="1"/>
    <col min="10504" max="10504" width="16.5" style="103" customWidth="1"/>
    <col min="10505" max="10744" width="8.75" style="103"/>
    <col min="10745" max="10745" width="5.25" style="103" customWidth="1"/>
    <col min="10746" max="10746" width="2.625" style="103" customWidth="1"/>
    <col min="10747" max="10747" width="2.5" style="103" customWidth="1"/>
    <col min="10748" max="10748" width="48.875" style="103" customWidth="1"/>
    <col min="10749" max="10749" width="17.25" style="103" customWidth="1"/>
    <col min="10750" max="10752" width="0" style="103" hidden="1" customWidth="1"/>
    <col min="10753" max="10753" width="4" style="103" customWidth="1"/>
    <col min="10754" max="10754" width="11.375" style="103" customWidth="1"/>
    <col min="10755" max="10755" width="4.25" style="103" customWidth="1"/>
    <col min="10756" max="10756" width="10" style="103" customWidth="1"/>
    <col min="10757" max="10757" width="16.25" style="103" customWidth="1"/>
    <col min="10758" max="10758" width="18.875" style="103" customWidth="1"/>
    <col min="10759" max="10759" width="14.625" style="103" customWidth="1"/>
    <col min="10760" max="10760" width="16.5" style="103" customWidth="1"/>
    <col min="10761" max="11000" width="8.75" style="103"/>
    <col min="11001" max="11001" width="5.25" style="103" customWidth="1"/>
    <col min="11002" max="11002" width="2.625" style="103" customWidth="1"/>
    <col min="11003" max="11003" width="2.5" style="103" customWidth="1"/>
    <col min="11004" max="11004" width="48.875" style="103" customWidth="1"/>
    <col min="11005" max="11005" width="17.25" style="103" customWidth="1"/>
    <col min="11006" max="11008" width="0" style="103" hidden="1" customWidth="1"/>
    <col min="11009" max="11009" width="4" style="103" customWidth="1"/>
    <col min="11010" max="11010" width="11.375" style="103" customWidth="1"/>
    <col min="11011" max="11011" width="4.25" style="103" customWidth="1"/>
    <col min="11012" max="11012" width="10" style="103" customWidth="1"/>
    <col min="11013" max="11013" width="16.25" style="103" customWidth="1"/>
    <col min="11014" max="11014" width="18.875" style="103" customWidth="1"/>
    <col min="11015" max="11015" width="14.625" style="103" customWidth="1"/>
    <col min="11016" max="11016" width="16.5" style="103" customWidth="1"/>
    <col min="11017" max="11256" width="8.75" style="103"/>
    <col min="11257" max="11257" width="5.25" style="103" customWidth="1"/>
    <col min="11258" max="11258" width="2.625" style="103" customWidth="1"/>
    <col min="11259" max="11259" width="2.5" style="103" customWidth="1"/>
    <col min="11260" max="11260" width="48.875" style="103" customWidth="1"/>
    <col min="11261" max="11261" width="17.25" style="103" customWidth="1"/>
    <col min="11262" max="11264" width="0" style="103" hidden="1" customWidth="1"/>
    <col min="11265" max="11265" width="4" style="103" customWidth="1"/>
    <col min="11266" max="11266" width="11.375" style="103" customWidth="1"/>
    <col min="11267" max="11267" width="4.25" style="103" customWidth="1"/>
    <col min="11268" max="11268" width="10" style="103" customWidth="1"/>
    <col min="11269" max="11269" width="16.25" style="103" customWidth="1"/>
    <col min="11270" max="11270" width="18.875" style="103" customWidth="1"/>
    <col min="11271" max="11271" width="14.625" style="103" customWidth="1"/>
    <col min="11272" max="11272" width="16.5" style="103" customWidth="1"/>
    <col min="11273" max="11512" width="8.75" style="103"/>
    <col min="11513" max="11513" width="5.25" style="103" customWidth="1"/>
    <col min="11514" max="11514" width="2.625" style="103" customWidth="1"/>
    <col min="11515" max="11515" width="2.5" style="103" customWidth="1"/>
    <col min="11516" max="11516" width="48.875" style="103" customWidth="1"/>
    <col min="11517" max="11517" width="17.25" style="103" customWidth="1"/>
    <col min="11518" max="11520" width="0" style="103" hidden="1" customWidth="1"/>
    <col min="11521" max="11521" width="4" style="103" customWidth="1"/>
    <col min="11522" max="11522" width="11.375" style="103" customWidth="1"/>
    <col min="11523" max="11523" width="4.25" style="103" customWidth="1"/>
    <col min="11524" max="11524" width="10" style="103" customWidth="1"/>
    <col min="11525" max="11525" width="16.25" style="103" customWidth="1"/>
    <col min="11526" max="11526" width="18.875" style="103" customWidth="1"/>
    <col min="11527" max="11527" width="14.625" style="103" customWidth="1"/>
    <col min="11528" max="11528" width="16.5" style="103" customWidth="1"/>
    <col min="11529" max="11768" width="8.75" style="103"/>
    <col min="11769" max="11769" width="5.25" style="103" customWidth="1"/>
    <col min="11770" max="11770" width="2.625" style="103" customWidth="1"/>
    <col min="11771" max="11771" width="2.5" style="103" customWidth="1"/>
    <col min="11772" max="11772" width="48.875" style="103" customWidth="1"/>
    <col min="11773" max="11773" width="17.25" style="103" customWidth="1"/>
    <col min="11774" max="11776" width="0" style="103" hidden="1" customWidth="1"/>
    <col min="11777" max="11777" width="4" style="103" customWidth="1"/>
    <col min="11778" max="11778" width="11.375" style="103" customWidth="1"/>
    <col min="11779" max="11779" width="4.25" style="103" customWidth="1"/>
    <col min="11780" max="11780" width="10" style="103" customWidth="1"/>
    <col min="11781" max="11781" width="16.25" style="103" customWidth="1"/>
    <col min="11782" max="11782" width="18.875" style="103" customWidth="1"/>
    <col min="11783" max="11783" width="14.625" style="103" customWidth="1"/>
    <col min="11784" max="11784" width="16.5" style="103" customWidth="1"/>
    <col min="11785" max="12024" width="8.75" style="103"/>
    <col min="12025" max="12025" width="5.25" style="103" customWidth="1"/>
    <col min="12026" max="12026" width="2.625" style="103" customWidth="1"/>
    <col min="12027" max="12027" width="2.5" style="103" customWidth="1"/>
    <col min="12028" max="12028" width="48.875" style="103" customWidth="1"/>
    <col min="12029" max="12029" width="17.25" style="103" customWidth="1"/>
    <col min="12030" max="12032" width="0" style="103" hidden="1" customWidth="1"/>
    <col min="12033" max="12033" width="4" style="103" customWidth="1"/>
    <col min="12034" max="12034" width="11.375" style="103" customWidth="1"/>
    <col min="12035" max="12035" width="4.25" style="103" customWidth="1"/>
    <col min="12036" max="12036" width="10" style="103" customWidth="1"/>
    <col min="12037" max="12037" width="16.25" style="103" customWidth="1"/>
    <col min="12038" max="12038" width="18.875" style="103" customWidth="1"/>
    <col min="12039" max="12039" width="14.625" style="103" customWidth="1"/>
    <col min="12040" max="12040" width="16.5" style="103" customWidth="1"/>
    <col min="12041" max="12280" width="8.75" style="103"/>
    <col min="12281" max="12281" width="5.25" style="103" customWidth="1"/>
    <col min="12282" max="12282" width="2.625" style="103" customWidth="1"/>
    <col min="12283" max="12283" width="2.5" style="103" customWidth="1"/>
    <col min="12284" max="12284" width="48.875" style="103" customWidth="1"/>
    <col min="12285" max="12285" width="17.25" style="103" customWidth="1"/>
    <col min="12286" max="12288" width="0" style="103" hidden="1" customWidth="1"/>
    <col min="12289" max="12289" width="4" style="103" customWidth="1"/>
    <col min="12290" max="12290" width="11.375" style="103" customWidth="1"/>
    <col min="12291" max="12291" width="4.25" style="103" customWidth="1"/>
    <col min="12292" max="12292" width="10" style="103" customWidth="1"/>
    <col min="12293" max="12293" width="16.25" style="103" customWidth="1"/>
    <col min="12294" max="12294" width="18.875" style="103" customWidth="1"/>
    <col min="12295" max="12295" width="14.625" style="103" customWidth="1"/>
    <col min="12296" max="12296" width="16.5" style="103" customWidth="1"/>
    <col min="12297" max="12536" width="8.75" style="103"/>
    <col min="12537" max="12537" width="5.25" style="103" customWidth="1"/>
    <col min="12538" max="12538" width="2.625" style="103" customWidth="1"/>
    <col min="12539" max="12539" width="2.5" style="103" customWidth="1"/>
    <col min="12540" max="12540" width="48.875" style="103" customWidth="1"/>
    <col min="12541" max="12541" width="17.25" style="103" customWidth="1"/>
    <col min="12542" max="12544" width="0" style="103" hidden="1" customWidth="1"/>
    <col min="12545" max="12545" width="4" style="103" customWidth="1"/>
    <col min="12546" max="12546" width="11.375" style="103" customWidth="1"/>
    <col min="12547" max="12547" width="4.25" style="103" customWidth="1"/>
    <col min="12548" max="12548" width="10" style="103" customWidth="1"/>
    <col min="12549" max="12549" width="16.25" style="103" customWidth="1"/>
    <col min="12550" max="12550" width="18.875" style="103" customWidth="1"/>
    <col min="12551" max="12551" width="14.625" style="103" customWidth="1"/>
    <col min="12552" max="12552" width="16.5" style="103" customWidth="1"/>
    <col min="12553" max="12792" width="8.75" style="103"/>
    <col min="12793" max="12793" width="5.25" style="103" customWidth="1"/>
    <col min="12794" max="12794" width="2.625" style="103" customWidth="1"/>
    <col min="12795" max="12795" width="2.5" style="103" customWidth="1"/>
    <col min="12796" max="12796" width="48.875" style="103" customWidth="1"/>
    <col min="12797" max="12797" width="17.25" style="103" customWidth="1"/>
    <col min="12798" max="12800" width="0" style="103" hidden="1" customWidth="1"/>
    <col min="12801" max="12801" width="4" style="103" customWidth="1"/>
    <col min="12802" max="12802" width="11.375" style="103" customWidth="1"/>
    <col min="12803" max="12803" width="4.25" style="103" customWidth="1"/>
    <col min="12804" max="12804" width="10" style="103" customWidth="1"/>
    <col min="12805" max="12805" width="16.25" style="103" customWidth="1"/>
    <col min="12806" max="12806" width="18.875" style="103" customWidth="1"/>
    <col min="12807" max="12807" width="14.625" style="103" customWidth="1"/>
    <col min="12808" max="12808" width="16.5" style="103" customWidth="1"/>
    <col min="12809" max="13048" width="8.75" style="103"/>
    <col min="13049" max="13049" width="5.25" style="103" customWidth="1"/>
    <col min="13050" max="13050" width="2.625" style="103" customWidth="1"/>
    <col min="13051" max="13051" width="2.5" style="103" customWidth="1"/>
    <col min="13052" max="13052" width="48.875" style="103" customWidth="1"/>
    <col min="13053" max="13053" width="17.25" style="103" customWidth="1"/>
    <col min="13054" max="13056" width="0" style="103" hidden="1" customWidth="1"/>
    <col min="13057" max="13057" width="4" style="103" customWidth="1"/>
    <col min="13058" max="13058" width="11.375" style="103" customWidth="1"/>
    <col min="13059" max="13059" width="4.25" style="103" customWidth="1"/>
    <col min="13060" max="13060" width="10" style="103" customWidth="1"/>
    <col min="13061" max="13061" width="16.25" style="103" customWidth="1"/>
    <col min="13062" max="13062" width="18.875" style="103" customWidth="1"/>
    <col min="13063" max="13063" width="14.625" style="103" customWidth="1"/>
    <col min="13064" max="13064" width="16.5" style="103" customWidth="1"/>
    <col min="13065" max="13304" width="8.75" style="103"/>
    <col min="13305" max="13305" width="5.25" style="103" customWidth="1"/>
    <col min="13306" max="13306" width="2.625" style="103" customWidth="1"/>
    <col min="13307" max="13307" width="2.5" style="103" customWidth="1"/>
    <col min="13308" max="13308" width="48.875" style="103" customWidth="1"/>
    <col min="13309" max="13309" width="17.25" style="103" customWidth="1"/>
    <col min="13310" max="13312" width="0" style="103" hidden="1" customWidth="1"/>
    <col min="13313" max="13313" width="4" style="103" customWidth="1"/>
    <col min="13314" max="13314" width="11.375" style="103" customWidth="1"/>
    <col min="13315" max="13315" width="4.25" style="103" customWidth="1"/>
    <col min="13316" max="13316" width="10" style="103" customWidth="1"/>
    <col min="13317" max="13317" width="16.25" style="103" customWidth="1"/>
    <col min="13318" max="13318" width="18.875" style="103" customWidth="1"/>
    <col min="13319" max="13319" width="14.625" style="103" customWidth="1"/>
    <col min="13320" max="13320" width="16.5" style="103" customWidth="1"/>
    <col min="13321" max="13560" width="8.75" style="103"/>
    <col min="13561" max="13561" width="5.25" style="103" customWidth="1"/>
    <col min="13562" max="13562" width="2.625" style="103" customWidth="1"/>
    <col min="13563" max="13563" width="2.5" style="103" customWidth="1"/>
    <col min="13564" max="13564" width="48.875" style="103" customWidth="1"/>
    <col min="13565" max="13565" width="17.25" style="103" customWidth="1"/>
    <col min="13566" max="13568" width="0" style="103" hidden="1" customWidth="1"/>
    <col min="13569" max="13569" width="4" style="103" customWidth="1"/>
    <col min="13570" max="13570" width="11.375" style="103" customWidth="1"/>
    <col min="13571" max="13571" width="4.25" style="103" customWidth="1"/>
    <col min="13572" max="13572" width="10" style="103" customWidth="1"/>
    <col min="13573" max="13573" width="16.25" style="103" customWidth="1"/>
    <col min="13574" max="13574" width="18.875" style="103" customWidth="1"/>
    <col min="13575" max="13575" width="14.625" style="103" customWidth="1"/>
    <col min="13576" max="13576" width="16.5" style="103" customWidth="1"/>
    <col min="13577" max="13816" width="8.75" style="103"/>
    <col min="13817" max="13817" width="5.25" style="103" customWidth="1"/>
    <col min="13818" max="13818" width="2.625" style="103" customWidth="1"/>
    <col min="13819" max="13819" width="2.5" style="103" customWidth="1"/>
    <col min="13820" max="13820" width="48.875" style="103" customWidth="1"/>
    <col min="13821" max="13821" width="17.25" style="103" customWidth="1"/>
    <col min="13822" max="13824" width="0" style="103" hidden="1" customWidth="1"/>
    <col min="13825" max="13825" width="4" style="103" customWidth="1"/>
    <col min="13826" max="13826" width="11.375" style="103" customWidth="1"/>
    <col min="13827" max="13827" width="4.25" style="103" customWidth="1"/>
    <col min="13828" max="13828" width="10" style="103" customWidth="1"/>
    <col min="13829" max="13829" width="16.25" style="103" customWidth="1"/>
    <col min="13830" max="13830" width="18.875" style="103" customWidth="1"/>
    <col min="13831" max="13831" width="14.625" style="103" customWidth="1"/>
    <col min="13832" max="13832" width="16.5" style="103" customWidth="1"/>
    <col min="13833" max="14072" width="8.75" style="103"/>
    <col min="14073" max="14073" width="5.25" style="103" customWidth="1"/>
    <col min="14074" max="14074" width="2.625" style="103" customWidth="1"/>
    <col min="14075" max="14075" width="2.5" style="103" customWidth="1"/>
    <col min="14076" max="14076" width="48.875" style="103" customWidth="1"/>
    <col min="14077" max="14077" width="17.25" style="103" customWidth="1"/>
    <col min="14078" max="14080" width="0" style="103" hidden="1" customWidth="1"/>
    <col min="14081" max="14081" width="4" style="103" customWidth="1"/>
    <col min="14082" max="14082" width="11.375" style="103" customWidth="1"/>
    <col min="14083" max="14083" width="4.25" style="103" customWidth="1"/>
    <col min="14084" max="14084" width="10" style="103" customWidth="1"/>
    <col min="14085" max="14085" width="16.25" style="103" customWidth="1"/>
    <col min="14086" max="14086" width="18.875" style="103" customWidth="1"/>
    <col min="14087" max="14087" width="14.625" style="103" customWidth="1"/>
    <col min="14088" max="14088" width="16.5" style="103" customWidth="1"/>
    <col min="14089" max="14328" width="8.75" style="103"/>
    <col min="14329" max="14329" width="5.25" style="103" customWidth="1"/>
    <col min="14330" max="14330" width="2.625" style="103" customWidth="1"/>
    <col min="14331" max="14331" width="2.5" style="103" customWidth="1"/>
    <col min="14332" max="14332" width="48.875" style="103" customWidth="1"/>
    <col min="14333" max="14333" width="17.25" style="103" customWidth="1"/>
    <col min="14334" max="14336" width="0" style="103" hidden="1" customWidth="1"/>
    <col min="14337" max="14337" width="4" style="103" customWidth="1"/>
    <col min="14338" max="14338" width="11.375" style="103" customWidth="1"/>
    <col min="14339" max="14339" width="4.25" style="103" customWidth="1"/>
    <col min="14340" max="14340" width="10" style="103" customWidth="1"/>
    <col min="14341" max="14341" width="16.25" style="103" customWidth="1"/>
    <col min="14342" max="14342" width="18.875" style="103" customWidth="1"/>
    <col min="14343" max="14343" width="14.625" style="103" customWidth="1"/>
    <col min="14344" max="14344" width="16.5" style="103" customWidth="1"/>
    <col min="14345" max="14584" width="8.75" style="103"/>
    <col min="14585" max="14585" width="5.25" style="103" customWidth="1"/>
    <col min="14586" max="14586" width="2.625" style="103" customWidth="1"/>
    <col min="14587" max="14587" width="2.5" style="103" customWidth="1"/>
    <col min="14588" max="14588" width="48.875" style="103" customWidth="1"/>
    <col min="14589" max="14589" width="17.25" style="103" customWidth="1"/>
    <col min="14590" max="14592" width="0" style="103" hidden="1" customWidth="1"/>
    <col min="14593" max="14593" width="4" style="103" customWidth="1"/>
    <col min="14594" max="14594" width="11.375" style="103" customWidth="1"/>
    <col min="14595" max="14595" width="4.25" style="103" customWidth="1"/>
    <col min="14596" max="14596" width="10" style="103" customWidth="1"/>
    <col min="14597" max="14597" width="16.25" style="103" customWidth="1"/>
    <col min="14598" max="14598" width="18.875" style="103" customWidth="1"/>
    <col min="14599" max="14599" width="14.625" style="103" customWidth="1"/>
    <col min="14600" max="14600" width="16.5" style="103" customWidth="1"/>
    <col min="14601" max="14840" width="8.75" style="103"/>
    <col min="14841" max="14841" width="5.25" style="103" customWidth="1"/>
    <col min="14842" max="14842" width="2.625" style="103" customWidth="1"/>
    <col min="14843" max="14843" width="2.5" style="103" customWidth="1"/>
    <col min="14844" max="14844" width="48.875" style="103" customWidth="1"/>
    <col min="14845" max="14845" width="17.25" style="103" customWidth="1"/>
    <col min="14846" max="14848" width="0" style="103" hidden="1" customWidth="1"/>
    <col min="14849" max="14849" width="4" style="103" customWidth="1"/>
    <col min="14850" max="14850" width="11.375" style="103" customWidth="1"/>
    <col min="14851" max="14851" width="4.25" style="103" customWidth="1"/>
    <col min="14852" max="14852" width="10" style="103" customWidth="1"/>
    <col min="14853" max="14853" width="16.25" style="103" customWidth="1"/>
    <col min="14854" max="14854" width="18.875" style="103" customWidth="1"/>
    <col min="14855" max="14855" width="14.625" style="103" customWidth="1"/>
    <col min="14856" max="14856" width="16.5" style="103" customWidth="1"/>
    <col min="14857" max="15096" width="8.75" style="103"/>
    <col min="15097" max="15097" width="5.25" style="103" customWidth="1"/>
    <col min="15098" max="15098" width="2.625" style="103" customWidth="1"/>
    <col min="15099" max="15099" width="2.5" style="103" customWidth="1"/>
    <col min="15100" max="15100" width="48.875" style="103" customWidth="1"/>
    <col min="15101" max="15101" width="17.25" style="103" customWidth="1"/>
    <col min="15102" max="15104" width="0" style="103" hidden="1" customWidth="1"/>
    <col min="15105" max="15105" width="4" style="103" customWidth="1"/>
    <col min="15106" max="15106" width="11.375" style="103" customWidth="1"/>
    <col min="15107" max="15107" width="4.25" style="103" customWidth="1"/>
    <col min="15108" max="15108" width="10" style="103" customWidth="1"/>
    <col min="15109" max="15109" width="16.25" style="103" customWidth="1"/>
    <col min="15110" max="15110" width="18.875" style="103" customWidth="1"/>
    <col min="15111" max="15111" width="14.625" style="103" customWidth="1"/>
    <col min="15112" max="15112" width="16.5" style="103" customWidth="1"/>
    <col min="15113" max="15352" width="8.75" style="103"/>
    <col min="15353" max="15353" width="5.25" style="103" customWidth="1"/>
    <col min="15354" max="15354" width="2.625" style="103" customWidth="1"/>
    <col min="15355" max="15355" width="2.5" style="103" customWidth="1"/>
    <col min="15356" max="15356" width="48.875" style="103" customWidth="1"/>
    <col min="15357" max="15357" width="17.25" style="103" customWidth="1"/>
    <col min="15358" max="15360" width="0" style="103" hidden="1" customWidth="1"/>
    <col min="15361" max="15361" width="4" style="103" customWidth="1"/>
    <col min="15362" max="15362" width="11.375" style="103" customWidth="1"/>
    <col min="15363" max="15363" width="4.25" style="103" customWidth="1"/>
    <col min="15364" max="15364" width="10" style="103" customWidth="1"/>
    <col min="15365" max="15365" width="16.25" style="103" customWidth="1"/>
    <col min="15366" max="15366" width="18.875" style="103" customWidth="1"/>
    <col min="15367" max="15367" width="14.625" style="103" customWidth="1"/>
    <col min="15368" max="15368" width="16.5" style="103" customWidth="1"/>
    <col min="15369" max="15608" width="8.75" style="103"/>
    <col min="15609" max="15609" width="5.25" style="103" customWidth="1"/>
    <col min="15610" max="15610" width="2.625" style="103" customWidth="1"/>
    <col min="15611" max="15611" width="2.5" style="103" customWidth="1"/>
    <col min="15612" max="15612" width="48.875" style="103" customWidth="1"/>
    <col min="15613" max="15613" width="17.25" style="103" customWidth="1"/>
    <col min="15614" max="15616" width="0" style="103" hidden="1" customWidth="1"/>
    <col min="15617" max="15617" width="4" style="103" customWidth="1"/>
    <col min="15618" max="15618" width="11.375" style="103" customWidth="1"/>
    <col min="15619" max="15619" width="4.25" style="103" customWidth="1"/>
    <col min="15620" max="15620" width="10" style="103" customWidth="1"/>
    <col min="15621" max="15621" width="16.25" style="103" customWidth="1"/>
    <col min="15622" max="15622" width="18.875" style="103" customWidth="1"/>
    <col min="15623" max="15623" width="14.625" style="103" customWidth="1"/>
    <col min="15624" max="15624" width="16.5" style="103" customWidth="1"/>
    <col min="15625" max="15864" width="8.75" style="103"/>
    <col min="15865" max="15865" width="5.25" style="103" customWidth="1"/>
    <col min="15866" max="15866" width="2.625" style="103" customWidth="1"/>
    <col min="15867" max="15867" width="2.5" style="103" customWidth="1"/>
    <col min="15868" max="15868" width="48.875" style="103" customWidth="1"/>
    <col min="15869" max="15869" width="17.25" style="103" customWidth="1"/>
    <col min="15870" max="15872" width="0" style="103" hidden="1" customWidth="1"/>
    <col min="15873" max="15873" width="4" style="103" customWidth="1"/>
    <col min="15874" max="15874" width="11.375" style="103" customWidth="1"/>
    <col min="15875" max="15875" width="4.25" style="103" customWidth="1"/>
    <col min="15876" max="15876" width="10" style="103" customWidth="1"/>
    <col min="15877" max="15877" width="16.25" style="103" customWidth="1"/>
    <col min="15878" max="15878" width="18.875" style="103" customWidth="1"/>
    <col min="15879" max="15879" width="14.625" style="103" customWidth="1"/>
    <col min="15880" max="15880" width="16.5" style="103" customWidth="1"/>
    <col min="15881" max="16120" width="8.75" style="103"/>
    <col min="16121" max="16121" width="5.25" style="103" customWidth="1"/>
    <col min="16122" max="16122" width="2.625" style="103" customWidth="1"/>
    <col min="16123" max="16123" width="2.5" style="103" customWidth="1"/>
    <col min="16124" max="16124" width="48.875" style="103" customWidth="1"/>
    <col min="16125" max="16125" width="17.25" style="103" customWidth="1"/>
    <col min="16126" max="16128" width="0" style="103" hidden="1" customWidth="1"/>
    <col min="16129" max="16129" width="4" style="103" customWidth="1"/>
    <col min="16130" max="16130" width="11.375" style="103" customWidth="1"/>
    <col min="16131" max="16131" width="4.25" style="103" customWidth="1"/>
    <col min="16132" max="16132" width="10" style="103" customWidth="1"/>
    <col min="16133" max="16133" width="16.25" style="103" customWidth="1"/>
    <col min="16134" max="16134" width="18.875" style="103" customWidth="1"/>
    <col min="16135" max="16135" width="14.625" style="103" customWidth="1"/>
    <col min="16136" max="16136" width="16.5" style="103" customWidth="1"/>
    <col min="16137" max="16384" width="8.75" style="103"/>
  </cols>
  <sheetData>
    <row r="1" spans="1:9">
      <c r="H1" s="105"/>
    </row>
    <row r="2" spans="1:9">
      <c r="H2" s="105"/>
    </row>
    <row r="3" spans="1:9">
      <c r="B3" s="106"/>
      <c r="C3" s="106"/>
      <c r="D3" s="106"/>
      <c r="E3" s="178"/>
      <c r="F3" s="178"/>
      <c r="G3" s="200"/>
      <c r="H3" s="103"/>
    </row>
    <row r="4" spans="1:9" s="107" customFormat="1" ht="16.5">
      <c r="A4" s="107" t="s">
        <v>407</v>
      </c>
      <c r="B4" s="108" t="s">
        <v>408</v>
      </c>
      <c r="C4" s="108"/>
      <c r="D4" s="108"/>
      <c r="E4" s="109"/>
      <c r="F4" s="109"/>
      <c r="G4" s="201"/>
      <c r="H4" s="109">
        <f>H5+H8+H10+H12+H20+H23+H26+H30+H48</f>
        <v>59794612.842500001</v>
      </c>
    </row>
    <row r="5" spans="1:9" s="112" customFormat="1" ht="15.75">
      <c r="A5" s="110" t="s">
        <v>409</v>
      </c>
      <c r="B5" s="111" t="s">
        <v>67</v>
      </c>
      <c r="C5" s="111"/>
      <c r="D5" s="111"/>
      <c r="E5" s="141"/>
      <c r="F5" s="141"/>
      <c r="G5" s="202"/>
      <c r="H5" s="141">
        <f t="shared" ref="H5" si="0">H6+H7</f>
        <v>50078082</v>
      </c>
    </row>
    <row r="6" spans="1:9">
      <c r="B6" s="113"/>
      <c r="C6" s="114" t="s">
        <v>115</v>
      </c>
      <c r="D6" s="114"/>
      <c r="E6" s="142"/>
      <c r="F6" s="142"/>
      <c r="G6" s="203"/>
      <c r="H6" s="134">
        <v>50200000</v>
      </c>
    </row>
    <row r="7" spans="1:9">
      <c r="B7" s="115"/>
      <c r="C7" s="116" t="s">
        <v>116</v>
      </c>
      <c r="D7" s="115"/>
      <c r="E7" s="193"/>
      <c r="F7" s="193"/>
      <c r="G7" s="204"/>
      <c r="H7" s="134">
        <v>-121918</v>
      </c>
    </row>
    <row r="8" spans="1:9" s="112" customFormat="1" ht="15.75">
      <c r="A8" s="110" t="s">
        <v>410</v>
      </c>
      <c r="B8" s="111" t="s">
        <v>68</v>
      </c>
      <c r="C8" s="111"/>
      <c r="D8" s="111"/>
      <c r="E8" s="141"/>
      <c r="F8" s="141"/>
      <c r="G8" s="202"/>
      <c r="H8" s="141">
        <f t="shared" ref="H8" si="1">H9</f>
        <v>110000</v>
      </c>
    </row>
    <row r="9" spans="1:9">
      <c r="B9" s="117"/>
      <c r="C9" s="117" t="s">
        <v>117</v>
      </c>
      <c r="D9" s="117"/>
      <c r="E9" s="148"/>
      <c r="F9" s="148"/>
      <c r="G9" s="205"/>
      <c r="H9" s="134">
        <v>110000</v>
      </c>
    </row>
    <row r="10" spans="1:9" ht="15.75">
      <c r="A10" s="110" t="s">
        <v>411</v>
      </c>
      <c r="B10" s="118" t="s">
        <v>412</v>
      </c>
      <c r="C10" s="119"/>
      <c r="D10" s="119"/>
      <c r="E10" s="194"/>
      <c r="F10" s="194"/>
      <c r="G10" s="206"/>
      <c r="H10" s="169">
        <v>0</v>
      </c>
    </row>
    <row r="11" spans="1:9">
      <c r="B11" s="117"/>
      <c r="C11" s="117" t="s">
        <v>221</v>
      </c>
      <c r="D11" s="117"/>
      <c r="E11" s="148"/>
      <c r="F11" s="148"/>
      <c r="G11" s="205"/>
      <c r="H11" s="134">
        <v>0</v>
      </c>
    </row>
    <row r="12" spans="1:9" s="112" customFormat="1" ht="15.75">
      <c r="A12" s="110" t="s">
        <v>413</v>
      </c>
      <c r="B12" s="111" t="s">
        <v>69</v>
      </c>
      <c r="C12" s="111"/>
      <c r="D12" s="111"/>
      <c r="E12" s="141"/>
      <c r="F12" s="141"/>
      <c r="G12" s="202"/>
      <c r="H12" s="141">
        <f>H13+H14+H18</f>
        <v>291000</v>
      </c>
    </row>
    <row r="13" spans="1:9">
      <c r="B13" s="113"/>
      <c r="C13" s="120" t="s">
        <v>118</v>
      </c>
      <c r="D13" s="113"/>
      <c r="E13" s="144"/>
      <c r="F13" s="144"/>
      <c r="G13" s="203"/>
      <c r="H13" s="133">
        <v>0</v>
      </c>
    </row>
    <row r="14" spans="1:9">
      <c r="B14" s="113"/>
      <c r="C14" s="120" t="s">
        <v>119</v>
      </c>
      <c r="D14" s="113"/>
      <c r="E14" s="144"/>
      <c r="F14" s="144"/>
      <c r="G14" s="203"/>
      <c r="H14" s="133">
        <f>SUM(H15:H17)</f>
        <v>276000</v>
      </c>
    </row>
    <row r="15" spans="1:9">
      <c r="B15" s="113"/>
      <c r="C15" s="121"/>
      <c r="D15" s="113" t="s">
        <v>414</v>
      </c>
      <c r="E15" s="144"/>
      <c r="F15" s="144"/>
      <c r="G15" s="203"/>
      <c r="H15" s="134">
        <v>16000</v>
      </c>
      <c r="I15" s="449" t="s">
        <v>2669</v>
      </c>
    </row>
    <row r="16" spans="1:9">
      <c r="B16" s="113"/>
      <c r="C16" s="121"/>
      <c r="D16" s="113" t="s">
        <v>415</v>
      </c>
      <c r="E16" s="144"/>
      <c r="F16" s="144"/>
      <c r="G16" s="203"/>
      <c r="H16" s="134">
        <v>10000</v>
      </c>
    </row>
    <row r="17" spans="1:8">
      <c r="B17" s="113"/>
      <c r="C17" s="121"/>
      <c r="D17" s="113" t="s">
        <v>504</v>
      </c>
      <c r="E17" s="144"/>
      <c r="F17" s="144"/>
      <c r="G17" s="203"/>
      <c r="H17" s="134">
        <v>250000</v>
      </c>
    </row>
    <row r="18" spans="1:8">
      <c r="B18" s="113"/>
      <c r="C18" s="122" t="s">
        <v>120</v>
      </c>
      <c r="D18" s="113"/>
      <c r="E18" s="144"/>
      <c r="F18" s="144"/>
      <c r="G18" s="203"/>
      <c r="H18" s="133">
        <f>SUM(H19:H19)</f>
        <v>15000</v>
      </c>
    </row>
    <row r="19" spans="1:8">
      <c r="B19" s="113"/>
      <c r="C19" s="122"/>
      <c r="D19" s="113" t="s">
        <v>416</v>
      </c>
      <c r="E19" s="144"/>
      <c r="F19" s="144"/>
      <c r="G19" s="203"/>
      <c r="H19" s="134">
        <v>15000</v>
      </c>
    </row>
    <row r="20" spans="1:8" s="112" customFormat="1" ht="15.75">
      <c r="A20" s="110" t="s">
        <v>417</v>
      </c>
      <c r="B20" s="111" t="s">
        <v>403</v>
      </c>
      <c r="C20" s="111"/>
      <c r="D20" s="111"/>
      <c r="E20" s="141"/>
      <c r="F20" s="141"/>
      <c r="G20" s="202"/>
      <c r="H20" s="130">
        <f>SUM(H21:H22)</f>
        <v>242760</v>
      </c>
    </row>
    <row r="21" spans="1:8">
      <c r="B21" s="117"/>
      <c r="C21" s="117"/>
      <c r="D21" s="117" t="s">
        <v>418</v>
      </c>
      <c r="E21" s="148"/>
      <c r="F21" s="148"/>
      <c r="G21" s="205"/>
      <c r="H21" s="134">
        <v>221760</v>
      </c>
    </row>
    <row r="22" spans="1:8">
      <c r="B22" s="117"/>
      <c r="C22" s="117"/>
      <c r="D22" s="117" t="s">
        <v>419</v>
      </c>
      <c r="E22" s="148"/>
      <c r="F22" s="148"/>
      <c r="G22" s="205"/>
      <c r="H22" s="134">
        <v>21000</v>
      </c>
    </row>
    <row r="23" spans="1:8" s="112" customFormat="1" ht="15.75">
      <c r="A23" s="123" t="s">
        <v>420</v>
      </c>
      <c r="B23" s="111" t="s">
        <v>405</v>
      </c>
      <c r="C23" s="111"/>
      <c r="D23" s="111"/>
      <c r="E23" s="141"/>
      <c r="F23" s="141"/>
      <c r="G23" s="202"/>
      <c r="H23" s="130">
        <f t="shared" ref="H23" si="2">SUM(H24:H25)</f>
        <v>323709</v>
      </c>
    </row>
    <row r="24" spans="1:8">
      <c r="B24" s="113"/>
      <c r="C24" s="124"/>
      <c r="D24" s="113" t="s">
        <v>421</v>
      </c>
      <c r="E24" s="144"/>
      <c r="F24" s="144"/>
      <c r="G24" s="203"/>
      <c r="H24" s="134">
        <v>50000</v>
      </c>
    </row>
    <row r="25" spans="1:8">
      <c r="A25" s="125"/>
      <c r="B25" s="126"/>
      <c r="C25" s="126"/>
      <c r="D25" s="126" t="s">
        <v>422</v>
      </c>
      <c r="E25" s="167">
        <v>273709.17</v>
      </c>
      <c r="F25" s="167"/>
      <c r="G25" s="207"/>
      <c r="H25" s="134">
        <f>ROUND(E25,0)</f>
        <v>273709</v>
      </c>
    </row>
    <row r="26" spans="1:8" s="112" customFormat="1" ht="15.75">
      <c r="A26" s="123" t="s">
        <v>423</v>
      </c>
      <c r="B26" s="111" t="s">
        <v>402</v>
      </c>
      <c r="C26" s="111"/>
      <c r="D26" s="111"/>
      <c r="E26" s="141"/>
      <c r="F26" s="141"/>
      <c r="G26" s="202"/>
      <c r="H26" s="130">
        <f>SUM(H27:H29)</f>
        <v>145765</v>
      </c>
    </row>
    <row r="27" spans="1:8">
      <c r="A27" s="125"/>
      <c r="B27" s="113"/>
      <c r="D27" s="114" t="s">
        <v>424</v>
      </c>
      <c r="E27" s="134">
        <v>90593.78</v>
      </c>
      <c r="F27" s="134"/>
      <c r="G27" s="208">
        <v>0.2</v>
      </c>
      <c r="H27" s="134">
        <f>ROUND(E27*G27+E27,0)</f>
        <v>108713</v>
      </c>
    </row>
    <row r="28" spans="1:8">
      <c r="A28" s="125"/>
      <c r="B28" s="124"/>
      <c r="D28" s="114" t="s">
        <v>425</v>
      </c>
      <c r="E28" s="134">
        <v>16485</v>
      </c>
      <c r="F28" s="134"/>
      <c r="G28" s="208">
        <v>0.2</v>
      </c>
      <c r="H28" s="134">
        <f t="shared" ref="H28:H29" si="3">ROUND(E28*G28+E28,0)</f>
        <v>19782</v>
      </c>
    </row>
    <row r="29" spans="1:8">
      <c r="A29" s="125"/>
      <c r="B29" s="124"/>
      <c r="D29" s="114" t="s">
        <v>426</v>
      </c>
      <c r="E29" s="134">
        <v>15700</v>
      </c>
      <c r="F29" s="134"/>
      <c r="G29" s="208">
        <v>0.1</v>
      </c>
      <c r="H29" s="134">
        <f t="shared" si="3"/>
        <v>17270</v>
      </c>
    </row>
    <row r="30" spans="1:8" s="112" customFormat="1" ht="18.600000000000001" customHeight="1">
      <c r="A30" s="123" t="s">
        <v>427</v>
      </c>
      <c r="B30" s="110" t="s">
        <v>428</v>
      </c>
      <c r="C30" s="129"/>
      <c r="D30" s="129"/>
      <c r="E30" s="130"/>
      <c r="F30" s="130"/>
      <c r="G30" s="209"/>
      <c r="H30" s="130">
        <f>H31+H38+H46</f>
        <v>8603296.8424999993</v>
      </c>
    </row>
    <row r="31" spans="1:8">
      <c r="B31" s="131"/>
      <c r="C31" s="594" t="s">
        <v>137</v>
      </c>
      <c r="D31" s="594"/>
      <c r="E31" s="132"/>
      <c r="F31" s="132"/>
      <c r="G31" s="210"/>
      <c r="H31" s="132">
        <f>SUM(H32:H37)</f>
        <v>6921824.8424999993</v>
      </c>
    </row>
    <row r="32" spans="1:8">
      <c r="A32" s="125"/>
      <c r="B32" s="113"/>
      <c r="C32" s="117"/>
      <c r="D32" s="113" t="s">
        <v>429</v>
      </c>
      <c r="E32" s="134">
        <v>98900</v>
      </c>
      <c r="F32" s="134"/>
      <c r="G32" s="208">
        <v>0.25</v>
      </c>
      <c r="H32" s="134">
        <f t="shared" ref="H32:H34" si="4">ROUND(E32*G32+E32,0)</f>
        <v>123625</v>
      </c>
    </row>
    <row r="33" spans="1:11">
      <c r="A33" s="127"/>
      <c r="B33" s="113"/>
      <c r="C33" s="117"/>
      <c r="D33" s="113" t="s">
        <v>430</v>
      </c>
      <c r="E33" s="134">
        <v>104560</v>
      </c>
      <c r="F33" s="134"/>
      <c r="G33" s="208">
        <v>0.25</v>
      </c>
      <c r="H33" s="134">
        <f t="shared" si="4"/>
        <v>130700</v>
      </c>
    </row>
    <row r="34" spans="1:11">
      <c r="A34" s="127"/>
      <c r="B34" s="113"/>
      <c r="C34" s="117"/>
      <c r="D34" s="113" t="s">
        <v>431</v>
      </c>
      <c r="E34" s="134">
        <v>153068</v>
      </c>
      <c r="F34" s="134"/>
      <c r="G34" s="208">
        <v>0.25</v>
      </c>
      <c r="H34" s="134">
        <f t="shared" si="4"/>
        <v>191335</v>
      </c>
    </row>
    <row r="35" spans="1:11">
      <c r="A35" s="127"/>
      <c r="B35" s="113"/>
      <c r="C35" s="117"/>
      <c r="D35" s="113" t="s">
        <v>432</v>
      </c>
      <c r="E35" s="170">
        <v>2691087.24</v>
      </c>
      <c r="F35" s="170">
        <f>100000+36000</f>
        <v>136000</v>
      </c>
      <c r="G35" s="208">
        <v>0.1</v>
      </c>
      <c r="H35" s="134">
        <f>E35*G35+E35-F35</f>
        <v>2824195.9640000002</v>
      </c>
      <c r="K35" s="104"/>
    </row>
    <row r="36" spans="1:11">
      <c r="A36" s="127"/>
      <c r="B36" s="113"/>
      <c r="C36" s="121"/>
      <c r="D36" s="113" t="s">
        <v>433</v>
      </c>
      <c r="E36" s="171">
        <v>2519928.61</v>
      </c>
      <c r="F36" s="171">
        <f>900000+11460+107625</f>
        <v>1019085</v>
      </c>
      <c r="G36" s="208">
        <v>0.15</v>
      </c>
      <c r="H36" s="134">
        <f t="shared" ref="H36:H37" si="5">E36*G36+E36-F36</f>
        <v>1878832.9014999997</v>
      </c>
    </row>
    <row r="37" spans="1:11">
      <c r="A37" s="127"/>
      <c r="B37" s="113"/>
      <c r="C37" s="121"/>
      <c r="D37" s="113" t="s">
        <v>434</v>
      </c>
      <c r="E37" s="172">
        <v>1735809.67</v>
      </c>
      <c r="F37" s="172">
        <f>70000+66254.66</f>
        <v>136254.66</v>
      </c>
      <c r="G37" s="208">
        <v>0.1</v>
      </c>
      <c r="H37" s="134">
        <f t="shared" si="5"/>
        <v>1773135.977</v>
      </c>
    </row>
    <row r="38" spans="1:11">
      <c r="A38" s="125"/>
      <c r="B38" s="124"/>
      <c r="C38" s="122" t="s">
        <v>138</v>
      </c>
      <c r="D38" s="122"/>
      <c r="E38" s="157"/>
      <c r="F38" s="157"/>
      <c r="G38" s="211"/>
      <c r="H38" s="133">
        <f>SUM(H39:H45)</f>
        <v>1606316</v>
      </c>
    </row>
    <row r="39" spans="1:11">
      <c r="A39" s="125"/>
      <c r="B39" s="113"/>
      <c r="C39" s="121"/>
      <c r="D39" s="113" t="s">
        <v>139</v>
      </c>
      <c r="E39" s="144"/>
      <c r="F39" s="144"/>
      <c r="G39" s="203"/>
      <c r="H39" s="134">
        <v>357625</v>
      </c>
    </row>
    <row r="40" spans="1:11">
      <c r="A40" s="125"/>
      <c r="B40" s="113"/>
      <c r="C40" s="121"/>
      <c r="D40" s="113" t="s">
        <v>140</v>
      </c>
      <c r="E40" s="144"/>
      <c r="F40" s="144"/>
      <c r="G40" s="203"/>
      <c r="H40" s="134">
        <v>111875</v>
      </c>
    </row>
    <row r="41" spans="1:11">
      <c r="A41" s="125"/>
      <c r="B41" s="113"/>
      <c r="C41" s="121"/>
      <c r="D41" s="113" t="s">
        <v>141</v>
      </c>
      <c r="E41" s="144"/>
      <c r="F41" s="144"/>
      <c r="G41" s="203"/>
      <c r="H41" s="134">
        <v>62000</v>
      </c>
    </row>
    <row r="42" spans="1:11">
      <c r="A42" s="125"/>
      <c r="B42" s="113"/>
      <c r="C42" s="121"/>
      <c r="D42" s="113" t="s">
        <v>142</v>
      </c>
      <c r="E42" s="144"/>
      <c r="F42" s="144"/>
      <c r="G42" s="203"/>
      <c r="H42" s="134">
        <v>247610</v>
      </c>
    </row>
    <row r="43" spans="1:11">
      <c r="A43" s="125"/>
      <c r="B43" s="113"/>
      <c r="C43" s="121"/>
      <c r="D43" s="113" t="s">
        <v>435</v>
      </c>
      <c r="E43" s="144"/>
      <c r="F43" s="144"/>
      <c r="G43" s="203"/>
      <c r="H43" s="134">
        <v>810000</v>
      </c>
    </row>
    <row r="44" spans="1:11">
      <c r="A44" s="125"/>
      <c r="B44" s="113"/>
      <c r="C44" s="121"/>
      <c r="D44" s="113" t="s">
        <v>143</v>
      </c>
      <c r="E44" s="144"/>
      <c r="F44" s="144"/>
      <c r="G44" s="203"/>
      <c r="H44" s="134">
        <v>0</v>
      </c>
    </row>
    <row r="45" spans="1:11">
      <c r="A45" s="125"/>
      <c r="B45" s="113"/>
      <c r="C45" s="121"/>
      <c r="D45" s="113" t="s">
        <v>144</v>
      </c>
      <c r="E45" s="144"/>
      <c r="F45" s="144"/>
      <c r="G45" s="203"/>
      <c r="H45" s="134">
        <v>17206</v>
      </c>
    </row>
    <row r="46" spans="1:11">
      <c r="A46" s="125"/>
      <c r="B46" s="113"/>
      <c r="C46" s="124" t="s">
        <v>145</v>
      </c>
      <c r="D46" s="124"/>
      <c r="E46" s="145"/>
      <c r="F46" s="145"/>
      <c r="G46" s="212"/>
      <c r="H46" s="133">
        <f>SUM(H47:H47)</f>
        <v>75156</v>
      </c>
    </row>
    <row r="47" spans="1:11">
      <c r="A47" s="125"/>
      <c r="B47" s="113"/>
      <c r="C47" s="121"/>
      <c r="D47" s="113" t="s">
        <v>146</v>
      </c>
      <c r="E47" s="144"/>
      <c r="F47" s="144"/>
      <c r="G47" s="203"/>
      <c r="H47" s="134">
        <v>75156</v>
      </c>
    </row>
    <row r="48" spans="1:11" s="136" customFormat="1" ht="15.75">
      <c r="A48" s="123" t="s">
        <v>436</v>
      </c>
      <c r="B48" s="135" t="s">
        <v>437</v>
      </c>
      <c r="C48" s="110"/>
      <c r="D48" s="111"/>
      <c r="E48" s="141"/>
      <c r="F48" s="141"/>
      <c r="G48" s="202"/>
      <c r="H48" s="132">
        <v>0</v>
      </c>
    </row>
    <row r="49" spans="1:8" s="107" customFormat="1" ht="16.5">
      <c r="A49" s="137" t="s">
        <v>438</v>
      </c>
      <c r="B49" s="138" t="s">
        <v>439</v>
      </c>
      <c r="D49" s="139"/>
      <c r="E49" s="195"/>
      <c r="F49" s="195"/>
      <c r="G49" s="213"/>
      <c r="H49" s="140">
        <f>H50+H63+H79+H89+H100+H156</f>
        <v>11133530</v>
      </c>
    </row>
    <row r="50" spans="1:8" s="112" customFormat="1" ht="15.75">
      <c r="A50" s="123" t="s">
        <v>440</v>
      </c>
      <c r="B50" s="141" t="s">
        <v>70</v>
      </c>
      <c r="C50" s="141"/>
      <c r="D50" s="141"/>
      <c r="E50" s="141"/>
      <c r="F50" s="141"/>
      <c r="G50" s="214"/>
      <c r="H50" s="130">
        <f>H51+H57</f>
        <v>3850900</v>
      </c>
    </row>
    <row r="51" spans="1:8">
      <c r="A51" s="125"/>
      <c r="B51" s="142"/>
      <c r="C51" s="143" t="s">
        <v>121</v>
      </c>
      <c r="D51" s="143"/>
      <c r="E51" s="143"/>
      <c r="F51" s="143"/>
      <c r="G51" s="215"/>
      <c r="H51" s="132">
        <f>SUM(H52:H56)</f>
        <v>3634400</v>
      </c>
    </row>
    <row r="52" spans="1:8">
      <c r="A52" s="125"/>
      <c r="B52" s="142"/>
      <c r="C52" s="144"/>
      <c r="D52" s="142" t="s">
        <v>122</v>
      </c>
      <c r="E52" s="142"/>
      <c r="F52" s="142"/>
      <c r="G52" s="216"/>
      <c r="H52" s="134">
        <f>1777000+1811400</f>
        <v>3588400</v>
      </c>
    </row>
    <row r="53" spans="1:8">
      <c r="A53" s="125"/>
      <c r="B53" s="142"/>
      <c r="C53" s="144"/>
      <c r="D53" s="142" t="s">
        <v>123</v>
      </c>
      <c r="E53" s="142"/>
      <c r="F53" s="142"/>
      <c r="G53" s="216"/>
      <c r="H53" s="134">
        <f>35000+11000</f>
        <v>46000</v>
      </c>
    </row>
    <row r="54" spans="1:8">
      <c r="A54" s="125"/>
      <c r="B54" s="142"/>
      <c r="C54" s="144"/>
      <c r="D54" s="142" t="s">
        <v>124</v>
      </c>
      <c r="E54" s="142"/>
      <c r="F54" s="142"/>
      <c r="G54" s="216"/>
      <c r="H54" s="134">
        <v>0</v>
      </c>
    </row>
    <row r="55" spans="1:8">
      <c r="A55" s="125"/>
      <c r="B55" s="142"/>
      <c r="C55" s="144"/>
      <c r="D55" s="142" t="s">
        <v>125</v>
      </c>
      <c r="E55" s="142"/>
      <c r="F55" s="142"/>
      <c r="G55" s="216"/>
      <c r="H55" s="134">
        <v>0</v>
      </c>
    </row>
    <row r="56" spans="1:8">
      <c r="A56" s="125"/>
      <c r="B56" s="142"/>
      <c r="C56" s="144"/>
      <c r="D56" s="142" t="s">
        <v>126</v>
      </c>
      <c r="E56" s="142"/>
      <c r="F56" s="142"/>
      <c r="G56" s="216"/>
      <c r="H56" s="134">
        <v>0</v>
      </c>
    </row>
    <row r="57" spans="1:8">
      <c r="A57" s="125"/>
      <c r="B57" s="145"/>
      <c r="C57" s="143" t="s">
        <v>127</v>
      </c>
      <c r="D57" s="143"/>
      <c r="E57" s="143"/>
      <c r="F57" s="143"/>
      <c r="G57" s="215"/>
      <c r="H57" s="132">
        <f>SUM(H58:H62)</f>
        <v>216500</v>
      </c>
    </row>
    <row r="58" spans="1:8">
      <c r="A58" s="125"/>
      <c r="B58" s="145"/>
      <c r="C58" s="143"/>
      <c r="D58" s="142" t="s">
        <v>441</v>
      </c>
      <c r="E58" s="142"/>
      <c r="F58" s="142"/>
      <c r="G58" s="216"/>
      <c r="H58" s="134">
        <v>0</v>
      </c>
    </row>
    <row r="59" spans="1:8">
      <c r="A59" s="125"/>
      <c r="B59" s="144"/>
      <c r="C59" s="144"/>
      <c r="D59" s="142" t="s">
        <v>128</v>
      </c>
      <c r="E59" s="142"/>
      <c r="F59" s="142"/>
      <c r="G59" s="216"/>
      <c r="H59" s="134">
        <f>100000+26500</f>
        <v>126500</v>
      </c>
    </row>
    <row r="60" spans="1:8">
      <c r="A60" s="125"/>
      <c r="B60" s="144"/>
      <c r="C60" s="144"/>
      <c r="D60" s="142" t="s">
        <v>124</v>
      </c>
      <c r="E60" s="142"/>
      <c r="F60" s="142"/>
      <c r="G60" s="216"/>
      <c r="H60" s="134">
        <v>0</v>
      </c>
    </row>
    <row r="61" spans="1:8">
      <c r="A61" s="125"/>
      <c r="B61" s="144"/>
      <c r="C61" s="144"/>
      <c r="D61" s="142" t="s">
        <v>125</v>
      </c>
      <c r="E61" s="142"/>
      <c r="F61" s="142"/>
      <c r="G61" s="216"/>
      <c r="H61" s="134">
        <v>0</v>
      </c>
    </row>
    <row r="62" spans="1:8">
      <c r="A62" s="125"/>
      <c r="B62" s="144"/>
      <c r="C62" s="144"/>
      <c r="D62" s="142" t="s">
        <v>129</v>
      </c>
      <c r="E62" s="142"/>
      <c r="F62" s="142"/>
      <c r="G62" s="216"/>
      <c r="H62" s="134">
        <v>90000</v>
      </c>
    </row>
    <row r="63" spans="1:8" ht="15.75">
      <c r="A63" s="123" t="s">
        <v>442</v>
      </c>
      <c r="B63" s="146" t="s">
        <v>443</v>
      </c>
      <c r="C63" s="147"/>
      <c r="D63" s="147"/>
      <c r="E63" s="147"/>
      <c r="F63" s="147"/>
      <c r="G63" s="217"/>
      <c r="H63" s="173">
        <f>H70+H73+H75+H64+H69+H68+H76</f>
        <v>2161430</v>
      </c>
    </row>
    <row r="64" spans="1:8">
      <c r="A64" s="125"/>
      <c r="B64" s="147"/>
      <c r="C64" s="143" t="s">
        <v>130</v>
      </c>
      <c r="D64" s="143"/>
      <c r="E64" s="143"/>
      <c r="F64" s="143"/>
      <c r="G64" s="215"/>
      <c r="H64" s="132">
        <f>SUM(H65:H67)</f>
        <v>288000</v>
      </c>
    </row>
    <row r="65" spans="1:8">
      <c r="A65" s="125"/>
      <c r="B65" s="147"/>
      <c r="C65" s="144"/>
      <c r="D65" s="148" t="s">
        <v>131</v>
      </c>
      <c r="E65" s="148"/>
      <c r="F65" s="148"/>
      <c r="G65" s="218"/>
      <c r="H65" s="134">
        <v>188000</v>
      </c>
    </row>
    <row r="66" spans="1:8">
      <c r="A66" s="125"/>
      <c r="B66" s="147"/>
      <c r="C66" s="144"/>
      <c r="D66" s="148" t="s">
        <v>132</v>
      </c>
      <c r="E66" s="148"/>
      <c r="F66" s="148"/>
      <c r="G66" s="218"/>
      <c r="H66" s="134">
        <v>100000</v>
      </c>
    </row>
    <row r="67" spans="1:8">
      <c r="A67" s="125"/>
      <c r="B67" s="147"/>
      <c r="C67" s="144"/>
      <c r="D67" s="148" t="s">
        <v>133</v>
      </c>
      <c r="E67" s="148"/>
      <c r="F67" s="148"/>
      <c r="G67" s="218"/>
      <c r="H67" s="134">
        <v>0</v>
      </c>
    </row>
    <row r="68" spans="1:8" s="136" customFormat="1">
      <c r="A68" s="149"/>
      <c r="B68" s="150"/>
      <c r="C68" s="151" t="s">
        <v>134</v>
      </c>
      <c r="D68" s="151"/>
      <c r="E68" s="151"/>
      <c r="F68" s="151"/>
      <c r="G68" s="219"/>
      <c r="H68" s="174">
        <v>1321120</v>
      </c>
    </row>
    <row r="69" spans="1:8" s="136" customFormat="1">
      <c r="A69" s="149"/>
      <c r="B69" s="150"/>
      <c r="C69" s="143" t="s">
        <v>135</v>
      </c>
      <c r="D69" s="143"/>
      <c r="E69" s="143"/>
      <c r="F69" s="143"/>
      <c r="G69" s="215"/>
      <c r="H69" s="174">
        <v>56000</v>
      </c>
    </row>
    <row r="70" spans="1:8">
      <c r="A70" s="125"/>
      <c r="B70" s="147"/>
      <c r="C70" s="151" t="s">
        <v>155</v>
      </c>
      <c r="D70" s="151"/>
      <c r="E70" s="151"/>
      <c r="F70" s="151"/>
      <c r="G70" s="219"/>
      <c r="H70" s="175">
        <f>SUM(H71:H72)</f>
        <v>256800</v>
      </c>
    </row>
    <row r="71" spans="1:8">
      <c r="A71" s="125"/>
      <c r="B71" s="147"/>
      <c r="C71" s="148"/>
      <c r="D71" s="148" t="s">
        <v>156</v>
      </c>
      <c r="E71" s="148"/>
      <c r="F71" s="148"/>
      <c r="G71" s="218"/>
      <c r="H71" s="134">
        <v>255000</v>
      </c>
    </row>
    <row r="72" spans="1:8">
      <c r="A72" s="125"/>
      <c r="B72" s="147"/>
      <c r="C72" s="148"/>
      <c r="D72" s="148" t="s">
        <v>157</v>
      </c>
      <c r="E72" s="148"/>
      <c r="F72" s="148"/>
      <c r="G72" s="218"/>
      <c r="H72" s="152">
        <v>1800</v>
      </c>
    </row>
    <row r="73" spans="1:8">
      <c r="A73" s="125"/>
      <c r="B73" s="147"/>
      <c r="C73" s="151" t="s">
        <v>158</v>
      </c>
      <c r="D73" s="151"/>
      <c r="E73" s="151"/>
      <c r="F73" s="151"/>
      <c r="G73" s="219"/>
      <c r="H73" s="175">
        <f>SUM(H74:H74)</f>
        <v>36800</v>
      </c>
    </row>
    <row r="74" spans="1:8">
      <c r="A74" s="125"/>
      <c r="B74" s="147"/>
      <c r="C74" s="148"/>
      <c r="D74" s="148" t="s">
        <v>444</v>
      </c>
      <c r="E74" s="148"/>
      <c r="F74" s="148"/>
      <c r="G74" s="218"/>
      <c r="H74" s="134">
        <f>9800+12000+1000+11000+3000</f>
        <v>36800</v>
      </c>
    </row>
    <row r="75" spans="1:8">
      <c r="A75" s="125"/>
      <c r="B75" s="147"/>
      <c r="C75" s="151" t="s">
        <v>225</v>
      </c>
      <c r="D75" s="151"/>
      <c r="E75" s="151"/>
      <c r="F75" s="151"/>
      <c r="G75" s="219"/>
      <c r="H75" s="174">
        <v>90780</v>
      </c>
    </row>
    <row r="76" spans="1:8">
      <c r="A76" s="125"/>
      <c r="B76" s="147"/>
      <c r="C76" s="151" t="s">
        <v>445</v>
      </c>
      <c r="D76" s="151"/>
      <c r="E76" s="151"/>
      <c r="F76" s="151"/>
      <c r="G76" s="219"/>
      <c r="H76" s="174">
        <f>SUM(H77:H78)</f>
        <v>111930</v>
      </c>
    </row>
    <row r="77" spans="1:8">
      <c r="A77" s="125"/>
      <c r="B77" s="147"/>
      <c r="C77" s="151"/>
      <c r="D77" s="126" t="s">
        <v>220</v>
      </c>
      <c r="E77" s="167"/>
      <c r="F77" s="167"/>
      <c r="G77" s="207"/>
      <c r="H77" s="134">
        <v>80630</v>
      </c>
    </row>
    <row r="78" spans="1:8">
      <c r="A78" s="125"/>
      <c r="B78" s="147"/>
      <c r="C78" s="151"/>
      <c r="D78" s="126" t="s">
        <v>235</v>
      </c>
      <c r="E78" s="167"/>
      <c r="F78" s="167"/>
      <c r="G78" s="207"/>
      <c r="H78" s="134">
        <v>31300</v>
      </c>
    </row>
    <row r="79" spans="1:8" s="155" customFormat="1" ht="15.75">
      <c r="A79" s="153" t="s">
        <v>446</v>
      </c>
      <c r="B79" s="154" t="s">
        <v>447</v>
      </c>
      <c r="C79" s="154"/>
      <c r="D79" s="154"/>
      <c r="E79" s="154"/>
      <c r="F79" s="154"/>
      <c r="G79" s="220"/>
      <c r="H79" s="141">
        <f>SUM(H80+H83+H86)</f>
        <v>2112200</v>
      </c>
    </row>
    <row r="80" spans="1:8">
      <c r="A80" s="125"/>
      <c r="B80" s="156"/>
      <c r="C80" s="157" t="s">
        <v>448</v>
      </c>
      <c r="D80" s="148"/>
      <c r="E80" s="148"/>
      <c r="F80" s="148"/>
      <c r="G80" s="218"/>
      <c r="H80" s="143">
        <f>H82+H81</f>
        <v>1073300</v>
      </c>
    </row>
    <row r="81" spans="1:8">
      <c r="A81" s="125"/>
      <c r="B81" s="156"/>
      <c r="C81" s="156"/>
      <c r="D81" s="148" t="s">
        <v>159</v>
      </c>
      <c r="E81" s="148"/>
      <c r="F81" s="148"/>
      <c r="G81" s="218"/>
      <c r="H81" s="134">
        <v>46300</v>
      </c>
    </row>
    <row r="82" spans="1:8">
      <c r="A82" s="125"/>
      <c r="B82" s="156"/>
      <c r="C82" s="156"/>
      <c r="D82" s="148" t="s">
        <v>160</v>
      </c>
      <c r="E82" s="148"/>
      <c r="F82" s="148"/>
      <c r="G82" s="218"/>
      <c r="H82" s="134">
        <v>1027000</v>
      </c>
    </row>
    <row r="83" spans="1:8">
      <c r="A83" s="125"/>
      <c r="B83" s="156"/>
      <c r="C83" s="157" t="s">
        <v>449</v>
      </c>
      <c r="D83" s="148"/>
      <c r="E83" s="148"/>
      <c r="F83" s="148"/>
      <c r="G83" s="218"/>
      <c r="H83" s="132">
        <f>H85+H84</f>
        <v>1019400</v>
      </c>
    </row>
    <row r="84" spans="1:8">
      <c r="A84" s="125"/>
      <c r="B84" s="156"/>
      <c r="C84" s="156"/>
      <c r="D84" s="148" t="s">
        <v>161</v>
      </c>
      <c r="E84" s="148"/>
      <c r="F84" s="148"/>
      <c r="G84" s="218"/>
      <c r="H84" s="134">
        <v>0</v>
      </c>
    </row>
    <row r="85" spans="1:8">
      <c r="A85" s="125"/>
      <c r="B85" s="156"/>
      <c r="C85" s="156"/>
      <c r="D85" s="148" t="s">
        <v>160</v>
      </c>
      <c r="E85" s="148"/>
      <c r="F85" s="148"/>
      <c r="G85" s="218"/>
      <c r="H85" s="134">
        <v>1019400</v>
      </c>
    </row>
    <row r="86" spans="1:8">
      <c r="A86" s="125"/>
      <c r="B86" s="156"/>
      <c r="C86" s="157" t="s">
        <v>162</v>
      </c>
      <c r="D86" s="148"/>
      <c r="E86" s="148"/>
      <c r="F86" s="148"/>
      <c r="G86" s="218"/>
      <c r="H86" s="175">
        <f>H88+H87</f>
        <v>19500</v>
      </c>
    </row>
    <row r="87" spans="1:8">
      <c r="A87" s="125"/>
      <c r="B87" s="156"/>
      <c r="C87" s="156"/>
      <c r="D87" s="148" t="s">
        <v>161</v>
      </c>
      <c r="E87" s="148"/>
      <c r="F87" s="148"/>
      <c r="G87" s="218"/>
      <c r="H87" s="134">
        <v>0</v>
      </c>
    </row>
    <row r="88" spans="1:8">
      <c r="A88" s="125"/>
      <c r="B88" s="156"/>
      <c r="C88" s="156"/>
      <c r="D88" s="148" t="s">
        <v>160</v>
      </c>
      <c r="E88" s="148"/>
      <c r="F88" s="148"/>
      <c r="G88" s="218"/>
      <c r="H88" s="134">
        <v>19500</v>
      </c>
    </row>
    <row r="89" spans="1:8" s="112" customFormat="1" ht="15.75">
      <c r="A89" s="153" t="s">
        <v>450</v>
      </c>
      <c r="B89" s="111" t="s">
        <v>451</v>
      </c>
      <c r="C89" s="129"/>
      <c r="D89" s="129"/>
      <c r="E89" s="130"/>
      <c r="F89" s="130"/>
      <c r="G89" s="221"/>
      <c r="H89" s="130">
        <f t="shared" ref="H89" si="6">H90+H95+H97</f>
        <v>120000</v>
      </c>
    </row>
    <row r="90" spans="1:8">
      <c r="A90" s="125"/>
      <c r="B90" s="131"/>
      <c r="C90" s="120" t="s">
        <v>147</v>
      </c>
      <c r="D90" s="124"/>
      <c r="E90" s="145"/>
      <c r="F90" s="145"/>
      <c r="G90" s="212"/>
      <c r="H90" s="133">
        <f>SUM(H91:H94)</f>
        <v>0</v>
      </c>
    </row>
    <row r="91" spans="1:8">
      <c r="B91" s="128"/>
      <c r="C91" s="114"/>
      <c r="D91" s="114" t="s">
        <v>148</v>
      </c>
      <c r="E91" s="142"/>
      <c r="F91" s="142"/>
      <c r="G91" s="203"/>
      <c r="H91" s="134">
        <v>0</v>
      </c>
    </row>
    <row r="92" spans="1:8">
      <c r="B92" s="158"/>
      <c r="C92" s="117"/>
      <c r="D92" s="114" t="s">
        <v>149</v>
      </c>
      <c r="E92" s="142"/>
      <c r="F92" s="142"/>
      <c r="G92" s="203"/>
      <c r="H92" s="134">
        <v>0</v>
      </c>
    </row>
    <row r="93" spans="1:8">
      <c r="B93" s="158"/>
      <c r="C93" s="117"/>
      <c r="D93" s="114" t="s">
        <v>150</v>
      </c>
      <c r="E93" s="142"/>
      <c r="F93" s="142"/>
      <c r="G93" s="203"/>
      <c r="H93" s="134">
        <v>0</v>
      </c>
    </row>
    <row r="94" spans="1:8">
      <c r="B94" s="158"/>
      <c r="C94" s="117"/>
      <c r="D94" s="114" t="s">
        <v>151</v>
      </c>
      <c r="E94" s="142"/>
      <c r="F94" s="142"/>
      <c r="G94" s="203"/>
      <c r="H94" s="134">
        <v>0</v>
      </c>
    </row>
    <row r="95" spans="1:8">
      <c r="B95" s="131"/>
      <c r="C95" s="159" t="s">
        <v>452</v>
      </c>
      <c r="D95" s="159"/>
      <c r="E95" s="176"/>
      <c r="F95" s="176"/>
      <c r="G95" s="222"/>
      <c r="H95" s="176">
        <f t="shared" ref="H95" si="7">H96</f>
        <v>10000</v>
      </c>
    </row>
    <row r="96" spans="1:8">
      <c r="B96" s="158"/>
      <c r="C96" s="117"/>
      <c r="D96" s="114" t="s">
        <v>453</v>
      </c>
      <c r="E96" s="142"/>
      <c r="F96" s="142"/>
      <c r="G96" s="203"/>
      <c r="H96" s="134">
        <v>10000</v>
      </c>
    </row>
    <row r="97" spans="1:8">
      <c r="C97" s="159" t="s">
        <v>152</v>
      </c>
      <c r="D97" s="159"/>
      <c r="E97" s="176"/>
      <c r="F97" s="176"/>
      <c r="G97" s="222"/>
      <c r="H97" s="176">
        <f>H99+H98</f>
        <v>110000</v>
      </c>
    </row>
    <row r="98" spans="1:8">
      <c r="C98" s="117"/>
      <c r="D98" s="117" t="s">
        <v>153</v>
      </c>
      <c r="E98" s="148"/>
      <c r="F98" s="148"/>
      <c r="G98" s="205"/>
      <c r="H98" s="134">
        <v>50000</v>
      </c>
    </row>
    <row r="99" spans="1:8">
      <c r="C99" s="160"/>
      <c r="D99" s="160" t="s">
        <v>154</v>
      </c>
      <c r="E99" s="152"/>
      <c r="F99" s="152"/>
      <c r="G99" s="205"/>
      <c r="H99" s="134">
        <v>60000</v>
      </c>
    </row>
    <row r="100" spans="1:8" s="110" customFormat="1" ht="15.75">
      <c r="A100" s="153" t="s">
        <v>454</v>
      </c>
      <c r="B100" s="110" t="s">
        <v>455</v>
      </c>
      <c r="E100" s="181"/>
      <c r="F100" s="181"/>
      <c r="G100" s="223"/>
      <c r="H100" s="177">
        <f>H101+H115+H122+H141+H145+H154</f>
        <v>2377400</v>
      </c>
    </row>
    <row r="101" spans="1:8">
      <c r="C101" s="161" t="s">
        <v>163</v>
      </c>
      <c r="D101" s="161"/>
      <c r="E101" s="165"/>
      <c r="F101" s="165"/>
      <c r="G101" s="211"/>
      <c r="H101" s="175">
        <f>SUM(H102:H114)</f>
        <v>1381100</v>
      </c>
    </row>
    <row r="102" spans="1:8">
      <c r="C102" s="126"/>
      <c r="D102" s="125" t="s">
        <v>164</v>
      </c>
      <c r="E102" s="196"/>
      <c r="F102" s="196"/>
      <c r="G102" s="224"/>
      <c r="H102" s="178">
        <v>130100</v>
      </c>
    </row>
    <row r="103" spans="1:8">
      <c r="C103" s="126"/>
      <c r="D103" s="126" t="s">
        <v>165</v>
      </c>
      <c r="E103" s="167"/>
      <c r="F103" s="167"/>
      <c r="G103" s="207"/>
      <c r="H103" s="178">
        <v>146500</v>
      </c>
    </row>
    <row r="104" spans="1:8">
      <c r="C104" s="126"/>
      <c r="D104" s="125" t="s">
        <v>166</v>
      </c>
      <c r="E104" s="196"/>
      <c r="F104" s="196"/>
      <c r="G104" s="224"/>
      <c r="H104" s="178">
        <v>174800</v>
      </c>
    </row>
    <row r="105" spans="1:8">
      <c r="C105" s="126"/>
      <c r="D105" s="125" t="s">
        <v>167</v>
      </c>
      <c r="E105" s="196"/>
      <c r="F105" s="196"/>
      <c r="G105" s="224"/>
      <c r="H105" s="178">
        <v>265000</v>
      </c>
    </row>
    <row r="106" spans="1:8">
      <c r="C106" s="126"/>
      <c r="D106" s="160" t="s">
        <v>168</v>
      </c>
      <c r="E106" s="152"/>
      <c r="F106" s="152"/>
      <c r="G106" s="205"/>
      <c r="H106" s="178">
        <v>139800</v>
      </c>
    </row>
    <row r="107" spans="1:8">
      <c r="C107" s="126"/>
      <c r="D107" s="125" t="s">
        <v>169</v>
      </c>
      <c r="E107" s="196"/>
      <c r="F107" s="196"/>
      <c r="G107" s="224"/>
      <c r="H107" s="178">
        <v>11000</v>
      </c>
    </row>
    <row r="108" spans="1:8">
      <c r="C108" s="126"/>
      <c r="D108" s="125" t="s">
        <v>170</v>
      </c>
      <c r="E108" s="196"/>
      <c r="F108" s="196"/>
      <c r="G108" s="224"/>
      <c r="H108" s="178">
        <v>15400</v>
      </c>
    </row>
    <row r="109" spans="1:8">
      <c r="C109" s="126"/>
      <c r="D109" s="160" t="s">
        <v>171</v>
      </c>
      <c r="E109" s="152"/>
      <c r="F109" s="152"/>
      <c r="G109" s="205"/>
      <c r="H109" s="178">
        <v>94600</v>
      </c>
    </row>
    <row r="110" spans="1:8">
      <c r="C110" s="126"/>
      <c r="D110" s="125" t="s">
        <v>172</v>
      </c>
      <c r="E110" s="196"/>
      <c r="F110" s="196"/>
      <c r="G110" s="224"/>
      <c r="H110" s="178">
        <v>24400</v>
      </c>
    </row>
    <row r="111" spans="1:8">
      <c r="C111" s="126"/>
      <c r="D111" s="160" t="s">
        <v>173</v>
      </c>
      <c r="E111" s="152"/>
      <c r="F111" s="152"/>
      <c r="G111" s="205"/>
      <c r="H111" s="178">
        <v>243900</v>
      </c>
    </row>
    <row r="112" spans="1:8">
      <c r="C112" s="126"/>
      <c r="D112" s="160" t="s">
        <v>174</v>
      </c>
      <c r="E112" s="152"/>
      <c r="F112" s="152"/>
      <c r="G112" s="205"/>
      <c r="H112" s="178">
        <v>20300</v>
      </c>
    </row>
    <row r="113" spans="3:8">
      <c r="C113" s="126"/>
      <c r="D113" s="160" t="s">
        <v>175</v>
      </c>
      <c r="E113" s="152"/>
      <c r="F113" s="152"/>
      <c r="G113" s="205"/>
      <c r="H113" s="178">
        <v>73200</v>
      </c>
    </row>
    <row r="114" spans="3:8">
      <c r="C114" s="126"/>
      <c r="D114" s="125" t="s">
        <v>176</v>
      </c>
      <c r="E114" s="196"/>
      <c r="F114" s="196"/>
      <c r="G114" s="224"/>
      <c r="H114" s="178">
        <v>42100</v>
      </c>
    </row>
    <row r="115" spans="3:8">
      <c r="C115" s="161" t="s">
        <v>177</v>
      </c>
      <c r="D115" s="161"/>
      <c r="E115" s="165"/>
      <c r="F115" s="165"/>
      <c r="G115" s="211"/>
      <c r="H115" s="175">
        <f t="shared" ref="H115" si="8">SUM(H116:H121)</f>
        <v>173600</v>
      </c>
    </row>
    <row r="116" spans="3:8" ht="15.75">
      <c r="C116" s="162"/>
      <c r="D116" s="126" t="s">
        <v>178</v>
      </c>
      <c r="E116" s="167"/>
      <c r="F116" s="167"/>
      <c r="G116" s="207"/>
      <c r="H116" s="178">
        <v>400</v>
      </c>
    </row>
    <row r="117" spans="3:8" ht="15.75">
      <c r="C117" s="162"/>
      <c r="D117" s="126" t="s">
        <v>179</v>
      </c>
      <c r="E117" s="167"/>
      <c r="F117" s="167"/>
      <c r="G117" s="207"/>
      <c r="H117" s="178">
        <v>6500</v>
      </c>
    </row>
    <row r="118" spans="3:8" ht="15.75">
      <c r="C118" s="162"/>
      <c r="D118" s="126" t="s">
        <v>180</v>
      </c>
      <c r="E118" s="167"/>
      <c r="F118" s="167"/>
      <c r="G118" s="207"/>
      <c r="H118" s="178">
        <v>6500</v>
      </c>
    </row>
    <row r="119" spans="3:8" ht="15.75">
      <c r="C119" s="163"/>
      <c r="D119" s="126" t="s">
        <v>181</v>
      </c>
      <c r="E119" s="167"/>
      <c r="F119" s="167"/>
      <c r="G119" s="207"/>
      <c r="H119" s="178">
        <v>109800</v>
      </c>
    </row>
    <row r="120" spans="3:8" ht="15.75">
      <c r="C120" s="163"/>
      <c r="D120" s="126" t="s">
        <v>182</v>
      </c>
      <c r="E120" s="167"/>
      <c r="F120" s="167"/>
      <c r="G120" s="207"/>
      <c r="H120" s="178">
        <v>48800</v>
      </c>
    </row>
    <row r="121" spans="3:8" ht="15.75">
      <c r="C121" s="163"/>
      <c r="D121" s="126" t="s">
        <v>183</v>
      </c>
      <c r="E121" s="167"/>
      <c r="F121" s="167"/>
      <c r="G121" s="207"/>
      <c r="H121" s="178">
        <v>1600</v>
      </c>
    </row>
    <row r="122" spans="3:8">
      <c r="C122" s="161" t="s">
        <v>456</v>
      </c>
      <c r="D122" s="161"/>
      <c r="E122" s="165"/>
      <c r="F122" s="165"/>
      <c r="G122" s="211"/>
      <c r="H122" s="175">
        <f>SUM(H123:H140)</f>
        <v>580400</v>
      </c>
    </row>
    <row r="123" spans="3:8" ht="15">
      <c r="C123" s="164"/>
      <c r="D123" s="160" t="s">
        <v>184</v>
      </c>
      <c r="E123" s="152"/>
      <c r="F123" s="152"/>
      <c r="G123" s="205"/>
      <c r="H123" s="178">
        <v>0</v>
      </c>
    </row>
    <row r="124" spans="3:8" ht="15">
      <c r="C124" s="164"/>
      <c r="D124" s="160" t="s">
        <v>185</v>
      </c>
      <c r="E124" s="152"/>
      <c r="F124" s="152"/>
      <c r="G124" s="205"/>
      <c r="H124" s="178">
        <v>0</v>
      </c>
    </row>
    <row r="125" spans="3:8" ht="15">
      <c r="C125" s="164"/>
      <c r="D125" s="160" t="s">
        <v>186</v>
      </c>
      <c r="E125" s="152"/>
      <c r="F125" s="152"/>
      <c r="G125" s="205"/>
      <c r="H125" s="178">
        <v>100600</v>
      </c>
    </row>
    <row r="126" spans="3:8" ht="15">
      <c r="C126" s="164"/>
      <c r="D126" s="160" t="s">
        <v>398</v>
      </c>
      <c r="E126" s="152"/>
      <c r="F126" s="152"/>
      <c r="G126" s="205"/>
      <c r="H126" s="178">
        <v>133200</v>
      </c>
    </row>
    <row r="127" spans="3:8" ht="15">
      <c r="C127" s="164"/>
      <c r="D127" s="126" t="s">
        <v>187</v>
      </c>
      <c r="E127" s="167"/>
      <c r="F127" s="167"/>
      <c r="G127" s="207"/>
      <c r="H127" s="178">
        <v>24400</v>
      </c>
    </row>
    <row r="128" spans="3:8" ht="15">
      <c r="C128" s="164"/>
      <c r="D128" s="126" t="s">
        <v>188</v>
      </c>
      <c r="E128" s="167"/>
      <c r="F128" s="167"/>
      <c r="G128" s="207"/>
      <c r="H128" s="178">
        <v>26800</v>
      </c>
    </row>
    <row r="129" spans="3:8" ht="15">
      <c r="C129" s="164"/>
      <c r="D129" s="126" t="s">
        <v>189</v>
      </c>
      <c r="E129" s="167"/>
      <c r="F129" s="167"/>
      <c r="G129" s="207"/>
      <c r="H129" s="178">
        <v>70200</v>
      </c>
    </row>
    <row r="130" spans="3:8" ht="15">
      <c r="C130" s="164"/>
      <c r="D130" s="126" t="s">
        <v>190</v>
      </c>
      <c r="E130" s="167"/>
      <c r="F130" s="167"/>
      <c r="G130" s="207"/>
      <c r="H130" s="178">
        <v>0</v>
      </c>
    </row>
    <row r="131" spans="3:8" ht="15">
      <c r="C131" s="164"/>
      <c r="D131" s="160" t="s">
        <v>191</v>
      </c>
      <c r="E131" s="152"/>
      <c r="F131" s="152"/>
      <c r="G131" s="205"/>
      <c r="H131" s="178">
        <v>120100</v>
      </c>
    </row>
    <row r="132" spans="3:8" ht="15">
      <c r="C132" s="164"/>
      <c r="D132" s="160" t="s">
        <v>192</v>
      </c>
      <c r="E132" s="152"/>
      <c r="F132" s="152"/>
      <c r="G132" s="205"/>
      <c r="H132" s="178">
        <v>16300</v>
      </c>
    </row>
    <row r="133" spans="3:8" ht="15">
      <c r="C133" s="164"/>
      <c r="D133" s="160" t="s">
        <v>193</v>
      </c>
      <c r="E133" s="152"/>
      <c r="F133" s="152"/>
      <c r="G133" s="205"/>
      <c r="H133" s="178">
        <v>0</v>
      </c>
    </row>
    <row r="134" spans="3:8" ht="15">
      <c r="C134" s="164"/>
      <c r="D134" s="160" t="s">
        <v>194</v>
      </c>
      <c r="E134" s="152"/>
      <c r="F134" s="152"/>
      <c r="G134" s="205"/>
      <c r="H134" s="178">
        <v>28500</v>
      </c>
    </row>
    <row r="135" spans="3:8" ht="15">
      <c r="C135" s="164"/>
      <c r="D135" s="160" t="s">
        <v>195</v>
      </c>
      <c r="E135" s="152"/>
      <c r="F135" s="152"/>
      <c r="G135" s="205"/>
      <c r="H135" s="178">
        <v>0</v>
      </c>
    </row>
    <row r="136" spans="3:8" ht="15">
      <c r="C136" s="164"/>
      <c r="D136" s="160" t="s">
        <v>196</v>
      </c>
      <c r="E136" s="152"/>
      <c r="F136" s="152"/>
      <c r="G136" s="205"/>
      <c r="H136" s="178">
        <v>0</v>
      </c>
    </row>
    <row r="137" spans="3:8" ht="15">
      <c r="C137" s="164"/>
      <c r="D137" s="160" t="s">
        <v>197</v>
      </c>
      <c r="E137" s="152"/>
      <c r="F137" s="152"/>
      <c r="G137" s="205"/>
      <c r="H137" s="178">
        <v>22000</v>
      </c>
    </row>
    <row r="138" spans="3:8" ht="15">
      <c r="C138" s="164"/>
      <c r="D138" s="126" t="s">
        <v>198</v>
      </c>
      <c r="E138" s="167"/>
      <c r="F138" s="167"/>
      <c r="G138" s="207"/>
      <c r="H138" s="178">
        <v>9800</v>
      </c>
    </row>
    <row r="139" spans="3:8" ht="15">
      <c r="C139" s="164"/>
      <c r="D139" s="126" t="s">
        <v>199</v>
      </c>
      <c r="E139" s="167"/>
      <c r="F139" s="167"/>
      <c r="G139" s="207"/>
      <c r="H139" s="178">
        <v>28500</v>
      </c>
    </row>
    <row r="140" spans="3:8" ht="15">
      <c r="C140" s="164"/>
      <c r="D140" s="160" t="s">
        <v>200</v>
      </c>
      <c r="E140" s="152"/>
      <c r="F140" s="152"/>
      <c r="G140" s="205"/>
      <c r="H140" s="178">
        <v>0</v>
      </c>
    </row>
    <row r="141" spans="3:8">
      <c r="C141" s="161" t="s">
        <v>457</v>
      </c>
      <c r="D141" s="161"/>
      <c r="E141" s="165"/>
      <c r="F141" s="165"/>
      <c r="G141" s="211"/>
      <c r="H141" s="175">
        <f t="shared" ref="H141" si="9">SUM(H142:H144)</f>
        <v>242300</v>
      </c>
    </row>
    <row r="142" spans="3:8" ht="15">
      <c r="C142" s="164"/>
      <c r="D142" s="160" t="s">
        <v>201</v>
      </c>
      <c r="E142" s="152"/>
      <c r="F142" s="152"/>
      <c r="G142" s="205"/>
      <c r="H142" s="178">
        <v>164300</v>
      </c>
    </row>
    <row r="143" spans="3:8" ht="15">
      <c r="C143" s="164"/>
      <c r="D143" s="160" t="s">
        <v>202</v>
      </c>
      <c r="E143" s="152"/>
      <c r="F143" s="152"/>
      <c r="G143" s="205"/>
      <c r="H143" s="178">
        <v>78000</v>
      </c>
    </row>
    <row r="144" spans="3:8" ht="15">
      <c r="C144" s="164"/>
      <c r="D144" s="160" t="s">
        <v>458</v>
      </c>
      <c r="E144" s="152"/>
      <c r="F144" s="152"/>
      <c r="G144" s="205"/>
      <c r="H144" s="178">
        <v>0</v>
      </c>
    </row>
    <row r="145" spans="1:8" s="104" customFormat="1" hidden="1">
      <c r="C145" s="165" t="s">
        <v>459</v>
      </c>
      <c r="D145" s="165"/>
      <c r="E145" s="165"/>
      <c r="F145" s="165"/>
      <c r="G145" s="225"/>
      <c r="H145" s="175">
        <f t="shared" ref="H145" si="10">SUM(H146:H153)</f>
        <v>0</v>
      </c>
    </row>
    <row r="146" spans="1:8" s="104" customFormat="1" hidden="1">
      <c r="C146" s="165"/>
      <c r="D146" s="152" t="s">
        <v>203</v>
      </c>
      <c r="E146" s="152"/>
      <c r="F146" s="152"/>
      <c r="G146" s="218"/>
      <c r="H146" s="178">
        <v>0</v>
      </c>
    </row>
    <row r="147" spans="1:8" s="104" customFormat="1" hidden="1">
      <c r="C147" s="165"/>
      <c r="D147" s="152" t="s">
        <v>204</v>
      </c>
      <c r="E147" s="152"/>
      <c r="F147" s="152"/>
      <c r="G147" s="218"/>
      <c r="H147" s="178">
        <v>0</v>
      </c>
    </row>
    <row r="148" spans="1:8" s="104" customFormat="1" hidden="1">
      <c r="C148" s="165"/>
      <c r="D148" s="152" t="s">
        <v>205</v>
      </c>
      <c r="E148" s="152"/>
      <c r="F148" s="152"/>
      <c r="G148" s="218"/>
      <c r="H148" s="178">
        <v>0</v>
      </c>
    </row>
    <row r="149" spans="1:8" s="104" customFormat="1" hidden="1">
      <c r="C149" s="165"/>
      <c r="D149" s="152" t="s">
        <v>206</v>
      </c>
      <c r="E149" s="152"/>
      <c r="F149" s="152"/>
      <c r="G149" s="218"/>
      <c r="H149" s="178">
        <v>0</v>
      </c>
    </row>
    <row r="150" spans="1:8" s="104" customFormat="1" hidden="1">
      <c r="C150" s="165"/>
      <c r="D150" s="152" t="s">
        <v>207</v>
      </c>
      <c r="E150" s="152"/>
      <c r="F150" s="152"/>
      <c r="G150" s="218"/>
      <c r="H150" s="178">
        <v>0</v>
      </c>
    </row>
    <row r="151" spans="1:8" s="104" customFormat="1" hidden="1">
      <c r="C151" s="165"/>
      <c r="D151" s="152" t="s">
        <v>208</v>
      </c>
      <c r="E151" s="152"/>
      <c r="F151" s="152"/>
      <c r="G151" s="218"/>
      <c r="H151" s="178">
        <v>0</v>
      </c>
    </row>
    <row r="152" spans="1:8" s="104" customFormat="1" hidden="1">
      <c r="C152" s="165"/>
      <c r="D152" s="152" t="s">
        <v>209</v>
      </c>
      <c r="E152" s="152"/>
      <c r="F152" s="152"/>
      <c r="G152" s="218"/>
      <c r="H152" s="178">
        <v>0</v>
      </c>
    </row>
    <row r="153" spans="1:8" s="104" customFormat="1" hidden="1">
      <c r="C153" s="165"/>
      <c r="D153" s="152" t="s">
        <v>210</v>
      </c>
      <c r="E153" s="152"/>
      <c r="F153" s="152"/>
      <c r="G153" s="218"/>
      <c r="H153" s="178">
        <v>0</v>
      </c>
    </row>
    <row r="154" spans="1:8" s="166" customFormat="1" hidden="1">
      <c r="C154" s="166" t="s">
        <v>211</v>
      </c>
      <c r="D154" s="165"/>
      <c r="E154" s="165"/>
      <c r="F154" s="165"/>
      <c r="G154" s="225"/>
      <c r="H154" s="179">
        <f t="shared" ref="H154" si="11">H155</f>
        <v>0</v>
      </c>
    </row>
    <row r="155" spans="1:8" s="104" customFormat="1" hidden="1">
      <c r="D155" s="167" t="s">
        <v>211</v>
      </c>
      <c r="E155" s="167"/>
      <c r="F155" s="167"/>
      <c r="G155" s="226"/>
      <c r="H155" s="178">
        <v>0</v>
      </c>
    </row>
    <row r="156" spans="1:8" ht="15.75">
      <c r="A156" s="153" t="s">
        <v>460</v>
      </c>
      <c r="B156" s="110" t="s">
        <v>461</v>
      </c>
      <c r="C156" s="110"/>
      <c r="D156" s="110"/>
      <c r="E156" s="181"/>
      <c r="F156" s="181"/>
      <c r="G156" s="223"/>
      <c r="H156" s="177">
        <f>H157+H161+H165+H168+H169</f>
        <v>511600</v>
      </c>
    </row>
    <row r="157" spans="1:8">
      <c r="C157" s="161" t="s">
        <v>462</v>
      </c>
      <c r="D157" s="126"/>
      <c r="E157" s="167"/>
      <c r="F157" s="167"/>
      <c r="G157" s="207"/>
      <c r="H157" s="175">
        <f>H158+H159+H160</f>
        <v>217500</v>
      </c>
    </row>
    <row r="158" spans="1:8">
      <c r="C158" s="126"/>
      <c r="D158" s="160" t="s">
        <v>212</v>
      </c>
      <c r="E158" s="152"/>
      <c r="F158" s="152"/>
      <c r="G158" s="205"/>
      <c r="H158" s="178">
        <v>185000</v>
      </c>
    </row>
    <row r="159" spans="1:8" hidden="1">
      <c r="C159" s="126"/>
      <c r="D159" s="160" t="s">
        <v>213</v>
      </c>
      <c r="E159" s="152"/>
      <c r="F159" s="152"/>
      <c r="G159" s="205"/>
      <c r="H159" s="178"/>
    </row>
    <row r="160" spans="1:8">
      <c r="C160" s="126"/>
      <c r="D160" s="160" t="s">
        <v>214</v>
      </c>
      <c r="E160" s="152"/>
      <c r="F160" s="152"/>
      <c r="G160" s="205"/>
      <c r="H160" s="178">
        <v>32500</v>
      </c>
    </row>
    <row r="161" spans="1:8">
      <c r="C161" s="161" t="s">
        <v>463</v>
      </c>
      <c r="D161" s="126"/>
      <c r="E161" s="167"/>
      <c r="F161" s="167"/>
      <c r="G161" s="207"/>
      <c r="H161" s="175">
        <f>SUM(H162:H164)</f>
        <v>32500</v>
      </c>
    </row>
    <row r="162" spans="1:8">
      <c r="C162" s="161"/>
      <c r="D162" s="126" t="s">
        <v>218</v>
      </c>
      <c r="E162" s="167"/>
      <c r="F162" s="167"/>
      <c r="G162" s="207"/>
      <c r="H162" s="178">
        <v>10000</v>
      </c>
    </row>
    <row r="163" spans="1:8">
      <c r="C163" s="161"/>
      <c r="D163" s="126" t="s">
        <v>464</v>
      </c>
      <c r="E163" s="167"/>
      <c r="F163" s="167"/>
      <c r="G163" s="207"/>
      <c r="H163" s="178">
        <v>12000</v>
      </c>
    </row>
    <row r="164" spans="1:8">
      <c r="C164" s="161"/>
      <c r="D164" s="126" t="s">
        <v>219</v>
      </c>
      <c r="E164" s="167"/>
      <c r="F164" s="167"/>
      <c r="G164" s="207"/>
      <c r="H164" s="178">
        <v>10500</v>
      </c>
    </row>
    <row r="165" spans="1:8">
      <c r="C165" s="161" t="s">
        <v>215</v>
      </c>
      <c r="D165" s="126"/>
      <c r="E165" s="167"/>
      <c r="F165" s="167"/>
      <c r="G165" s="207"/>
      <c r="H165" s="175">
        <f>SUM(H166:H167)</f>
        <v>3000</v>
      </c>
    </row>
    <row r="166" spans="1:8">
      <c r="C166" s="126"/>
      <c r="D166" s="126" t="s">
        <v>216</v>
      </c>
      <c r="E166" s="167"/>
      <c r="F166" s="167"/>
      <c r="G166" s="207"/>
      <c r="H166" s="178">
        <v>0</v>
      </c>
    </row>
    <row r="167" spans="1:8">
      <c r="C167" s="126"/>
      <c r="D167" s="126" t="s">
        <v>465</v>
      </c>
      <c r="E167" s="167"/>
      <c r="F167" s="167"/>
      <c r="G167" s="207"/>
      <c r="H167" s="160">
        <v>3000</v>
      </c>
    </row>
    <row r="168" spans="1:8">
      <c r="C168" s="161" t="s">
        <v>217</v>
      </c>
      <c r="H168" s="179">
        <v>0</v>
      </c>
    </row>
    <row r="169" spans="1:8">
      <c r="C169" s="161" t="s">
        <v>222</v>
      </c>
      <c r="D169" s="161"/>
      <c r="E169" s="165"/>
      <c r="F169" s="165"/>
      <c r="G169" s="211"/>
      <c r="H169" s="175">
        <f t="shared" ref="H169" si="12">SUM(H170:H173)</f>
        <v>258600</v>
      </c>
    </row>
    <row r="170" spans="1:8" s="104" customFormat="1">
      <c r="D170" s="104" t="s">
        <v>466</v>
      </c>
      <c r="G170" s="217"/>
      <c r="H170" s="178">
        <v>37000</v>
      </c>
    </row>
    <row r="171" spans="1:8">
      <c r="D171" s="104" t="s">
        <v>467</v>
      </c>
      <c r="G171" s="217"/>
      <c r="H171" s="178">
        <v>211400</v>
      </c>
    </row>
    <row r="172" spans="1:8">
      <c r="C172" s="161"/>
      <c r="D172" s="126" t="s">
        <v>223</v>
      </c>
      <c r="E172" s="167"/>
      <c r="F172" s="167"/>
      <c r="G172" s="207"/>
      <c r="H172" s="178">
        <v>3700</v>
      </c>
    </row>
    <row r="173" spans="1:8" ht="25.5">
      <c r="C173" s="126"/>
      <c r="D173" s="168" t="s">
        <v>507</v>
      </c>
      <c r="E173" s="197"/>
      <c r="F173" s="197"/>
      <c r="G173" s="227"/>
      <c r="H173" s="178">
        <f>1500+5000</f>
        <v>6500</v>
      </c>
    </row>
    <row r="174" spans="1:8" s="107" customFormat="1" ht="16.5">
      <c r="A174" s="182" t="s">
        <v>468</v>
      </c>
      <c r="B174" s="182" t="s">
        <v>470</v>
      </c>
      <c r="C174" s="182"/>
      <c r="D174" s="182"/>
      <c r="E174" s="183"/>
      <c r="F174" s="183"/>
      <c r="G174" s="228"/>
      <c r="H174" s="183">
        <f>H4+H49</f>
        <v>70928142.842500001</v>
      </c>
    </row>
    <row r="175" spans="1:8" s="107" customFormat="1" ht="16.5">
      <c r="A175" s="107" t="s">
        <v>471</v>
      </c>
      <c r="B175" s="107" t="s">
        <v>224</v>
      </c>
      <c r="E175" s="180"/>
      <c r="F175" s="180"/>
      <c r="G175" s="229"/>
      <c r="H175" s="180">
        <f>H176+H177+H180+H181</f>
        <v>1821514</v>
      </c>
    </row>
    <row r="176" spans="1:8" s="110" customFormat="1" ht="15.75">
      <c r="A176" s="110" t="s">
        <v>491</v>
      </c>
      <c r="C176" s="110" t="s">
        <v>474</v>
      </c>
      <c r="E176" s="181"/>
      <c r="F176" s="181"/>
      <c r="G176" s="223"/>
      <c r="H176" s="181">
        <v>0</v>
      </c>
    </row>
    <row r="177" spans="1:13" s="110" customFormat="1" ht="15.75">
      <c r="A177" s="110" t="s">
        <v>492</v>
      </c>
      <c r="C177" s="110" t="s">
        <v>475</v>
      </c>
      <c r="E177" s="181"/>
      <c r="F177" s="181"/>
      <c r="G177" s="223"/>
      <c r="H177" s="181">
        <f>H178+H179</f>
        <v>1668214</v>
      </c>
    </row>
    <row r="178" spans="1:13" s="112" customFormat="1" ht="15.75">
      <c r="D178" s="103" t="s">
        <v>487</v>
      </c>
      <c r="E178" s="198"/>
      <c r="F178" s="198"/>
      <c r="G178" s="230"/>
      <c r="H178" s="104">
        <v>0</v>
      </c>
    </row>
    <row r="179" spans="1:13" s="112" customFormat="1" ht="15.75">
      <c r="D179" s="103" t="s">
        <v>503</v>
      </c>
      <c r="E179" s="198"/>
      <c r="F179" s="198"/>
      <c r="G179" s="230"/>
      <c r="H179" s="391">
        <f>1665000+3214</f>
        <v>1668214</v>
      </c>
      <c r="I179" s="390" t="s">
        <v>2620</v>
      </c>
      <c r="J179" s="390"/>
      <c r="K179" s="390"/>
      <c r="L179" s="390"/>
      <c r="M179" s="390"/>
    </row>
    <row r="180" spans="1:13" s="110" customFormat="1" ht="15.75">
      <c r="A180" s="110" t="s">
        <v>493</v>
      </c>
      <c r="C180" s="110" t="s">
        <v>476</v>
      </c>
      <c r="E180" s="181"/>
      <c r="F180" s="181"/>
      <c r="G180" s="223"/>
      <c r="H180" s="181">
        <v>0</v>
      </c>
    </row>
    <row r="181" spans="1:13" s="110" customFormat="1" ht="15.75">
      <c r="A181" s="110" t="s">
        <v>494</v>
      </c>
      <c r="C181" s="110" t="s">
        <v>477</v>
      </c>
      <c r="E181" s="181"/>
      <c r="F181" s="181"/>
      <c r="G181" s="223"/>
      <c r="H181" s="181">
        <f>SUM(H182:H190)</f>
        <v>153300</v>
      </c>
    </row>
    <row r="182" spans="1:13" ht="15">
      <c r="D182" s="103" t="s">
        <v>478</v>
      </c>
      <c r="H182" s="104">
        <v>10000</v>
      </c>
      <c r="I182" s="60"/>
    </row>
    <row r="183" spans="1:13" ht="14.25">
      <c r="D183" s="103" t="s">
        <v>479</v>
      </c>
      <c r="H183" s="104">
        <v>10000</v>
      </c>
      <c r="I183" s="59"/>
    </row>
    <row r="184" spans="1:13" ht="14.25">
      <c r="D184" s="103" t="s">
        <v>480</v>
      </c>
      <c r="H184" s="104">
        <v>0</v>
      </c>
      <c r="I184" s="59"/>
    </row>
    <row r="185" spans="1:13" ht="14.25">
      <c r="D185" s="103" t="s">
        <v>481</v>
      </c>
      <c r="H185" s="104">
        <v>15000</v>
      </c>
      <c r="I185" s="59"/>
    </row>
    <row r="186" spans="1:13" ht="14.25">
      <c r="D186" s="103" t="s">
        <v>482</v>
      </c>
      <c r="H186" s="104">
        <v>7000</v>
      </c>
      <c r="I186" s="59"/>
    </row>
    <row r="187" spans="1:13" ht="14.25">
      <c r="D187" s="103" t="s">
        <v>483</v>
      </c>
      <c r="H187" s="104">
        <v>110000</v>
      </c>
      <c r="I187" s="59"/>
    </row>
    <row r="188" spans="1:13" ht="14.25">
      <c r="D188" s="103" t="s">
        <v>484</v>
      </c>
      <c r="H188" s="104">
        <v>0</v>
      </c>
      <c r="I188" s="59"/>
    </row>
    <row r="189" spans="1:13" ht="14.25">
      <c r="D189" s="103" t="s">
        <v>486</v>
      </c>
      <c r="H189" s="104">
        <v>1300</v>
      </c>
      <c r="I189" s="59"/>
    </row>
    <row r="190" spans="1:13" ht="14.25">
      <c r="D190" s="103" t="s">
        <v>485</v>
      </c>
      <c r="H190" s="104">
        <v>0</v>
      </c>
      <c r="I190" s="59"/>
    </row>
    <row r="191" spans="1:13" s="107" customFormat="1" ht="16.5">
      <c r="A191" s="107" t="s">
        <v>472</v>
      </c>
      <c r="B191" s="107" t="s">
        <v>473</v>
      </c>
      <c r="E191" s="180"/>
      <c r="F191" s="180"/>
      <c r="G191" s="229"/>
      <c r="H191" s="180">
        <f>H192+H196+H197</f>
        <v>330000</v>
      </c>
      <c r="I191" s="59"/>
    </row>
    <row r="192" spans="1:13" s="110" customFormat="1" ht="15.75">
      <c r="A192" s="110" t="s">
        <v>495</v>
      </c>
      <c r="C192" s="110" t="s">
        <v>488</v>
      </c>
      <c r="E192" s="181"/>
      <c r="F192" s="181"/>
      <c r="G192" s="223"/>
      <c r="H192" s="181">
        <f>SUM(H193:H195)</f>
        <v>320000</v>
      </c>
      <c r="I192" s="59"/>
    </row>
    <row r="193" spans="1:8">
      <c r="D193" s="103" t="s">
        <v>498</v>
      </c>
      <c r="H193" s="104">
        <v>50000</v>
      </c>
    </row>
    <row r="194" spans="1:8">
      <c r="D194" s="103" t="s">
        <v>499</v>
      </c>
      <c r="H194" s="104">
        <v>30000</v>
      </c>
    </row>
    <row r="195" spans="1:8">
      <c r="D195" s="103" t="s">
        <v>500</v>
      </c>
      <c r="H195" s="104">
        <v>240000</v>
      </c>
    </row>
    <row r="196" spans="1:8" s="110" customFormat="1" ht="15.75">
      <c r="A196" s="110" t="s">
        <v>496</v>
      </c>
      <c r="C196" s="110" t="s">
        <v>489</v>
      </c>
      <c r="E196" s="181"/>
      <c r="F196" s="181"/>
      <c r="G196" s="223"/>
      <c r="H196" s="181">
        <v>0</v>
      </c>
    </row>
    <row r="197" spans="1:8" s="110" customFormat="1" ht="15.75">
      <c r="A197" s="110" t="s">
        <v>497</v>
      </c>
      <c r="C197" s="110" t="s">
        <v>490</v>
      </c>
      <c r="E197" s="181"/>
      <c r="F197" s="181"/>
      <c r="G197" s="223"/>
      <c r="H197" s="181">
        <v>10000</v>
      </c>
    </row>
    <row r="198" spans="1:8" s="186" customFormat="1" ht="19.5">
      <c r="A198" s="184" t="s">
        <v>501</v>
      </c>
      <c r="B198" s="184" t="s">
        <v>502</v>
      </c>
      <c r="C198" s="184"/>
      <c r="D198" s="184"/>
      <c r="E198" s="185"/>
      <c r="F198" s="185"/>
      <c r="G198" s="231"/>
      <c r="H198" s="185">
        <f>H174+H175+H191</f>
        <v>73079656.842500001</v>
      </c>
    </row>
  </sheetData>
  <mergeCells count="1">
    <mergeCell ref="C31:D31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2290" r:id="rId4" name="Control 2">
          <controlPr defaultSize="0" r:id="rId5">
            <anchor moveWithCells="1">
              <from>
                <xdr:col>8</xdr:col>
                <xdr:colOff>0</xdr:colOff>
                <xdr:row>0</xdr:row>
                <xdr:rowOff>0</xdr:rowOff>
              </from>
              <to>
                <xdr:col>8</xdr:col>
                <xdr:colOff>457200</xdr:colOff>
                <xdr:row>1</xdr:row>
                <xdr:rowOff>133350</xdr:rowOff>
              </to>
            </anchor>
          </controlPr>
        </control>
      </mc:Choice>
      <mc:Fallback>
        <control shapeId="12290" r:id="rId4" name="Control 2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8"/>
  <sheetViews>
    <sheetView workbookViewId="0">
      <selection activeCell="C13" sqref="C13"/>
    </sheetView>
  </sheetViews>
  <sheetFormatPr defaultRowHeight="14.25"/>
  <cols>
    <col min="1" max="1" width="27.375" customWidth="1"/>
    <col min="2" max="2" width="8.75" style="69"/>
    <col min="4" max="4" width="13.25" customWidth="1"/>
    <col min="6" max="6" width="23.625" customWidth="1"/>
  </cols>
  <sheetData>
    <row r="1" spans="1:10" ht="15">
      <c r="A1" s="624" t="s">
        <v>508</v>
      </c>
      <c r="B1" s="624"/>
      <c r="C1" s="624"/>
      <c r="D1" s="624"/>
      <c r="F1" s="595" t="s">
        <v>531</v>
      </c>
      <c r="G1" s="595"/>
      <c r="H1" s="595"/>
      <c r="I1" s="595"/>
      <c r="J1" s="595"/>
    </row>
    <row r="2" spans="1:10" ht="14.45" customHeight="1" thickBot="1">
      <c r="A2" s="596" t="s">
        <v>2614</v>
      </c>
      <c r="B2" s="596"/>
      <c r="C2" s="596"/>
      <c r="D2" s="596"/>
      <c r="F2" s="596" t="s">
        <v>2614</v>
      </c>
      <c r="G2" s="596"/>
      <c r="H2" s="596"/>
      <c r="I2" s="596"/>
      <c r="J2" s="596"/>
    </row>
    <row r="3" spans="1:10" ht="20.25" thickBot="1">
      <c r="A3" s="451" t="s">
        <v>509</v>
      </c>
      <c r="B3" s="451" t="s">
        <v>506</v>
      </c>
      <c r="C3" s="62" t="s">
        <v>226</v>
      </c>
      <c r="D3" s="62" t="s">
        <v>227</v>
      </c>
      <c r="F3" s="451" t="s">
        <v>509</v>
      </c>
      <c r="G3" s="451" t="s">
        <v>506</v>
      </c>
      <c r="H3" s="62" t="s">
        <v>226</v>
      </c>
      <c r="I3" s="62" t="s">
        <v>227</v>
      </c>
      <c r="J3" s="62" t="s">
        <v>796</v>
      </c>
    </row>
    <row r="4" spans="1:10">
      <c r="A4" s="452"/>
      <c r="B4" s="452"/>
      <c r="C4" s="187" t="s">
        <v>136</v>
      </c>
      <c r="D4" s="187" t="s">
        <v>230</v>
      </c>
      <c r="F4" s="452"/>
      <c r="G4" s="452"/>
      <c r="H4" s="347" t="s">
        <v>136</v>
      </c>
      <c r="I4" s="347" t="s">
        <v>230</v>
      </c>
      <c r="J4" s="478" t="s">
        <v>229</v>
      </c>
    </row>
    <row r="5" spans="1:10">
      <c r="A5" s="452"/>
      <c r="B5" s="452"/>
      <c r="C5" s="63" t="s">
        <v>228</v>
      </c>
      <c r="D5" s="63" t="s">
        <v>231</v>
      </c>
      <c r="F5" s="452"/>
      <c r="G5" s="452"/>
      <c r="H5" s="63" t="s">
        <v>228</v>
      </c>
      <c r="I5" s="63" t="s">
        <v>231</v>
      </c>
      <c r="J5" s="479"/>
    </row>
    <row r="6" spans="1:10" ht="15" thickBot="1">
      <c r="A6" s="453"/>
      <c r="B6" s="453"/>
      <c r="C6" s="64" t="s">
        <v>229</v>
      </c>
      <c r="D6" s="64" t="s">
        <v>229</v>
      </c>
      <c r="F6" s="453"/>
      <c r="G6" s="453"/>
      <c r="H6" s="348" t="s">
        <v>229</v>
      </c>
      <c r="I6" s="348" t="s">
        <v>229</v>
      </c>
      <c r="J6" s="480"/>
    </row>
    <row r="7" spans="1:10" ht="15" thickBot="1">
      <c r="A7" s="65" t="s">
        <v>14</v>
      </c>
      <c r="B7" s="191">
        <v>400</v>
      </c>
      <c r="C7" s="66">
        <f>1852700+3214</f>
        <v>1855914</v>
      </c>
      <c r="D7" s="66">
        <v>1618100.8</v>
      </c>
      <c r="F7" s="65" t="s">
        <v>14</v>
      </c>
      <c r="G7" s="65" t="s">
        <v>379</v>
      </c>
      <c r="H7" s="404">
        <v>1855914</v>
      </c>
      <c r="I7" s="404">
        <v>1618100.8</v>
      </c>
      <c r="J7" s="310">
        <v>1618100.8</v>
      </c>
    </row>
    <row r="8" spans="1:10" ht="30" thickBot="1">
      <c r="A8" s="65" t="s">
        <v>510</v>
      </c>
      <c r="B8" s="191">
        <v>411</v>
      </c>
      <c r="C8" s="66">
        <v>1387310.91</v>
      </c>
      <c r="D8" s="66">
        <v>1342746.92</v>
      </c>
      <c r="F8" s="343" t="s">
        <v>265</v>
      </c>
      <c r="G8" s="343" t="s">
        <v>264</v>
      </c>
      <c r="H8" s="376">
        <v>324073.34000000003</v>
      </c>
      <c r="I8" s="376">
        <v>318807.34000000003</v>
      </c>
      <c r="J8" s="346">
        <v>305595.92</v>
      </c>
    </row>
    <row r="9" spans="1:10" ht="20.25" thickBot="1">
      <c r="A9" s="65" t="s">
        <v>511</v>
      </c>
      <c r="B9" s="191">
        <v>417</v>
      </c>
      <c r="C9" s="66">
        <v>169100</v>
      </c>
      <c r="D9" s="66">
        <v>169100</v>
      </c>
      <c r="F9" s="343" t="s">
        <v>237</v>
      </c>
      <c r="G9" s="343" t="s">
        <v>236</v>
      </c>
      <c r="H9" s="376">
        <v>197232.45</v>
      </c>
      <c r="I9" s="376">
        <v>193132.45</v>
      </c>
      <c r="J9" s="346">
        <v>187794.5</v>
      </c>
    </row>
    <row r="10" spans="1:10" ht="15" thickBot="1">
      <c r="A10" s="65" t="s">
        <v>512</v>
      </c>
      <c r="B10" s="191">
        <v>419</v>
      </c>
      <c r="C10" s="66">
        <v>4405000</v>
      </c>
      <c r="D10" s="66">
        <v>4405000</v>
      </c>
      <c r="F10" s="343" t="s">
        <v>290</v>
      </c>
      <c r="G10" s="343" t="s">
        <v>289</v>
      </c>
      <c r="H10" s="368">
        <v>94172</v>
      </c>
      <c r="I10" s="376">
        <v>94172</v>
      </c>
      <c r="J10" s="346">
        <v>4172</v>
      </c>
    </row>
    <row r="11" spans="1:10" ht="20.25" thickBot="1">
      <c r="A11" s="65" t="s">
        <v>513</v>
      </c>
      <c r="B11" s="191">
        <v>427</v>
      </c>
      <c r="C11" s="66">
        <v>2500943</v>
      </c>
      <c r="D11" s="66">
        <v>2416383</v>
      </c>
      <c r="F11" s="343" t="s">
        <v>354</v>
      </c>
      <c r="G11" s="343" t="s">
        <v>353</v>
      </c>
      <c r="H11" s="368">
        <v>58300</v>
      </c>
      <c r="I11" s="368">
        <v>58300</v>
      </c>
      <c r="J11" s="346">
        <v>55633.79</v>
      </c>
    </row>
    <row r="12" spans="1:10" ht="15" thickBot="1">
      <c r="A12" s="65" t="s">
        <v>514</v>
      </c>
      <c r="B12" s="191">
        <v>429</v>
      </c>
      <c r="C12" s="66">
        <v>6497688.3600000003</v>
      </c>
      <c r="D12" s="66">
        <v>6233364.46</v>
      </c>
      <c r="F12" s="343" t="s">
        <v>293</v>
      </c>
      <c r="G12" s="343" t="s">
        <v>294</v>
      </c>
      <c r="H12" s="368">
        <v>120300</v>
      </c>
      <c r="I12" s="376">
        <v>120300</v>
      </c>
      <c r="J12" s="346">
        <v>116300</v>
      </c>
    </row>
    <row r="13" spans="1:10" ht="15" thickBot="1">
      <c r="A13" s="65" t="s">
        <v>18</v>
      </c>
      <c r="B13" s="191">
        <v>430</v>
      </c>
      <c r="C13" s="66">
        <v>44133147.979999997</v>
      </c>
      <c r="D13" s="66">
        <v>42162083.840000004</v>
      </c>
      <c r="F13" s="343" t="s">
        <v>251</v>
      </c>
      <c r="G13" s="343" t="s">
        <v>250</v>
      </c>
      <c r="H13" s="368">
        <v>34750</v>
      </c>
      <c r="I13" s="376">
        <v>34750</v>
      </c>
      <c r="J13" s="346">
        <v>9504.74</v>
      </c>
    </row>
    <row r="14" spans="1:10" ht="20.25" thickBot="1">
      <c r="A14" s="65" t="s">
        <v>18</v>
      </c>
      <c r="B14" s="191">
        <v>441</v>
      </c>
      <c r="C14" s="66">
        <v>8670485.3300000001</v>
      </c>
      <c r="D14" s="66">
        <v>8589582.5700000003</v>
      </c>
      <c r="F14" s="343" t="s">
        <v>370</v>
      </c>
      <c r="G14" s="343" t="s">
        <v>369</v>
      </c>
      <c r="H14" s="368">
        <v>59975.13</v>
      </c>
      <c r="I14" s="376">
        <v>59975.13</v>
      </c>
      <c r="J14" s="346">
        <v>49975.13</v>
      </c>
    </row>
    <row r="15" spans="1:10" ht="15" thickBot="1">
      <c r="A15" s="65" t="s">
        <v>390</v>
      </c>
      <c r="B15" s="191">
        <v>445</v>
      </c>
      <c r="C15" s="66">
        <v>1618412.49</v>
      </c>
      <c r="D15" s="66">
        <v>1294730</v>
      </c>
      <c r="F15" s="343" t="s">
        <v>269</v>
      </c>
      <c r="G15" s="343" t="s">
        <v>268</v>
      </c>
      <c r="H15" s="376">
        <v>337807.99</v>
      </c>
      <c r="I15" s="376">
        <v>325110</v>
      </c>
      <c r="J15" s="346">
        <v>266760</v>
      </c>
    </row>
    <row r="16" spans="1:10" ht="15" thickBot="1">
      <c r="A16" s="65" t="s">
        <v>254</v>
      </c>
      <c r="B16" s="191">
        <v>448</v>
      </c>
      <c r="C16" s="66">
        <v>2322222.2799999998</v>
      </c>
      <c r="D16" s="66">
        <v>2228978.7799999998</v>
      </c>
      <c r="F16" s="343" t="s">
        <v>350</v>
      </c>
      <c r="G16" s="343" t="s">
        <v>349</v>
      </c>
      <c r="H16" s="376">
        <v>160700</v>
      </c>
      <c r="I16" s="376">
        <v>138200</v>
      </c>
      <c r="J16" s="346">
        <v>137037.04</v>
      </c>
    </row>
    <row r="17" spans="1:10" ht="20.25" thickBot="1">
      <c r="A17" s="65" t="s">
        <v>515</v>
      </c>
      <c r="B17" s="191">
        <v>449</v>
      </c>
      <c r="C17" s="66">
        <v>721426</v>
      </c>
      <c r="D17" s="66">
        <v>719284</v>
      </c>
      <c r="F17" s="65" t="s">
        <v>352</v>
      </c>
      <c r="G17" s="65" t="s">
        <v>351</v>
      </c>
      <c r="H17" s="404">
        <v>148400</v>
      </c>
      <c r="I17" s="404">
        <v>148400</v>
      </c>
      <c r="J17" s="310">
        <v>148400</v>
      </c>
    </row>
    <row r="18" spans="1:10" ht="20.25" thickBot="1">
      <c r="A18" s="65" t="s">
        <v>356</v>
      </c>
      <c r="B18" s="191">
        <v>451</v>
      </c>
      <c r="C18" s="66">
        <v>230000</v>
      </c>
      <c r="D18" s="66">
        <v>230000</v>
      </c>
      <c r="F18" s="65" t="s">
        <v>320</v>
      </c>
      <c r="G18" s="65" t="s">
        <v>319</v>
      </c>
      <c r="H18" s="404">
        <v>9000</v>
      </c>
      <c r="I18" s="404">
        <v>9000</v>
      </c>
      <c r="J18" s="310">
        <v>9000</v>
      </c>
    </row>
    <row r="19" spans="1:10" ht="20.25" thickBot="1">
      <c r="A19" s="65" t="s">
        <v>17</v>
      </c>
      <c r="B19" s="191">
        <v>454</v>
      </c>
      <c r="C19" s="66">
        <v>273952</v>
      </c>
      <c r="D19" s="66">
        <v>273952</v>
      </c>
      <c r="F19" s="65" t="s">
        <v>381</v>
      </c>
      <c r="G19" s="65" t="s">
        <v>380</v>
      </c>
      <c r="H19" s="404">
        <v>11700</v>
      </c>
      <c r="I19" s="404">
        <v>11700</v>
      </c>
      <c r="J19" s="310">
        <v>11700</v>
      </c>
    </row>
    <row r="20" spans="1:10" ht="15" thickBot="1">
      <c r="A20" s="65" t="s">
        <v>516</v>
      </c>
      <c r="B20" s="191">
        <v>464</v>
      </c>
      <c r="C20" s="66">
        <v>259143.12</v>
      </c>
      <c r="D20" s="66">
        <v>236278</v>
      </c>
      <c r="F20" s="65" t="s">
        <v>341</v>
      </c>
      <c r="G20" s="65" t="s">
        <v>340</v>
      </c>
      <c r="H20" s="404">
        <v>500000</v>
      </c>
      <c r="I20" s="404">
        <v>500000</v>
      </c>
      <c r="J20" s="310">
        <v>500000</v>
      </c>
    </row>
    <row r="21" spans="1:10" ht="15" thickBot="1">
      <c r="A21" s="65" t="s">
        <v>517</v>
      </c>
      <c r="B21" s="191">
        <v>465</v>
      </c>
      <c r="C21" s="66">
        <v>81300</v>
      </c>
      <c r="D21" s="66">
        <v>81300</v>
      </c>
      <c r="F21" s="65" t="s">
        <v>263</v>
      </c>
      <c r="G21" s="65" t="s">
        <v>521</v>
      </c>
      <c r="H21" s="404">
        <v>1805000</v>
      </c>
      <c r="I21" s="404">
        <v>1805000</v>
      </c>
      <c r="J21" s="310">
        <v>1805000</v>
      </c>
    </row>
    <row r="22" spans="1:10" ht="15" thickBot="1">
      <c r="A22" s="65" t="s">
        <v>518</v>
      </c>
      <c r="B22" s="191">
        <v>467</v>
      </c>
      <c r="C22" s="66">
        <v>473462.35</v>
      </c>
      <c r="D22" s="66">
        <v>464028.35</v>
      </c>
      <c r="F22" s="65" t="s">
        <v>260</v>
      </c>
      <c r="G22" s="65" t="s">
        <v>259</v>
      </c>
      <c r="H22" s="404">
        <v>1600000</v>
      </c>
      <c r="I22" s="404">
        <v>1600000</v>
      </c>
      <c r="J22" s="310">
        <v>1600000</v>
      </c>
    </row>
    <row r="23" spans="1:10" ht="15" thickBot="1">
      <c r="A23" s="65" t="s">
        <v>519</v>
      </c>
      <c r="B23" s="191">
        <v>468</v>
      </c>
      <c r="C23" s="66">
        <v>91110</v>
      </c>
      <c r="D23" s="66">
        <v>91110</v>
      </c>
      <c r="F23" s="472" t="s">
        <v>261</v>
      </c>
      <c r="G23" s="472" t="s">
        <v>262</v>
      </c>
      <c r="H23" s="481">
        <v>500000</v>
      </c>
      <c r="I23" s="481">
        <v>500000</v>
      </c>
      <c r="J23" s="476">
        <v>240000</v>
      </c>
    </row>
    <row r="24" spans="1:10" ht="15" thickBot="1">
      <c r="A24" s="65" t="s">
        <v>276</v>
      </c>
      <c r="B24" s="191">
        <v>469</v>
      </c>
      <c r="C24" s="66">
        <v>354445</v>
      </c>
      <c r="D24" s="66">
        <v>333725</v>
      </c>
      <c r="F24" s="473"/>
      <c r="G24" s="473"/>
      <c r="H24" s="621"/>
      <c r="I24" s="621"/>
      <c r="J24" s="477"/>
    </row>
    <row r="25" spans="1:10" ht="20.25" thickBot="1">
      <c r="A25" s="622" t="s">
        <v>520</v>
      </c>
      <c r="B25" s="623"/>
      <c r="C25" s="70">
        <f>SUM(C7:C24)</f>
        <v>76045062.819999993</v>
      </c>
      <c r="D25" s="70">
        <f>SUM(D7:D24)</f>
        <v>72889747.719999999</v>
      </c>
      <c r="F25" s="343" t="s">
        <v>387</v>
      </c>
      <c r="G25" s="343" t="s">
        <v>386</v>
      </c>
      <c r="H25" s="376">
        <v>1520000</v>
      </c>
      <c r="I25" s="368">
        <v>1445200</v>
      </c>
      <c r="J25" s="346">
        <v>1426750</v>
      </c>
    </row>
    <row r="26" spans="1:10" ht="30" thickBot="1">
      <c r="F26" s="343" t="s">
        <v>343</v>
      </c>
      <c r="G26" s="343" t="s">
        <v>342</v>
      </c>
      <c r="H26" s="368">
        <v>785153</v>
      </c>
      <c r="I26" s="368">
        <v>775393</v>
      </c>
      <c r="J26" s="346">
        <v>558537</v>
      </c>
    </row>
    <row r="27" spans="1:10" ht="30" thickBot="1">
      <c r="B27" s="375"/>
      <c r="F27" s="343" t="s">
        <v>243</v>
      </c>
      <c r="G27" s="343" t="s">
        <v>242</v>
      </c>
      <c r="H27" s="376">
        <v>190790</v>
      </c>
      <c r="I27" s="376">
        <v>190790</v>
      </c>
      <c r="J27" s="346">
        <v>178190</v>
      </c>
    </row>
    <row r="28" spans="1:10" ht="15" thickBot="1">
      <c r="B28" s="375"/>
      <c r="F28" s="65" t="s">
        <v>383</v>
      </c>
      <c r="G28" s="65" t="s">
        <v>382</v>
      </c>
      <c r="H28" s="404">
        <v>5000</v>
      </c>
      <c r="I28" s="404">
        <v>5000</v>
      </c>
      <c r="J28" s="310">
        <v>5000</v>
      </c>
    </row>
    <row r="29" spans="1:10" ht="20.25" thickBot="1">
      <c r="B29" s="375"/>
      <c r="F29" s="343" t="s">
        <v>375</v>
      </c>
      <c r="G29" s="343" t="s">
        <v>374</v>
      </c>
      <c r="H29" s="368">
        <v>207000</v>
      </c>
      <c r="I29" s="376">
        <v>207000</v>
      </c>
      <c r="J29" s="346">
        <v>178647.4</v>
      </c>
    </row>
    <row r="30" spans="1:10" ht="20.25" thickBot="1">
      <c r="B30" s="375"/>
      <c r="F30" s="65" t="s">
        <v>267</v>
      </c>
      <c r="G30" s="65" t="s">
        <v>266</v>
      </c>
      <c r="H30" s="404">
        <v>857445.62</v>
      </c>
      <c r="I30" s="404">
        <v>842245.62</v>
      </c>
      <c r="J30" s="310">
        <v>842245.62</v>
      </c>
    </row>
    <row r="31" spans="1:10" ht="30" thickBot="1">
      <c r="A31" s="596" t="s">
        <v>2615</v>
      </c>
      <c r="B31" s="596"/>
      <c r="C31" s="596"/>
      <c r="D31" s="596"/>
      <c r="F31" s="343" t="s">
        <v>347</v>
      </c>
      <c r="G31" s="343" t="s">
        <v>346</v>
      </c>
      <c r="H31" s="368">
        <v>425761.47</v>
      </c>
      <c r="I31" s="368">
        <v>416001.47</v>
      </c>
      <c r="J31" s="346">
        <v>414840.47</v>
      </c>
    </row>
    <row r="32" spans="1:10" ht="20.25" thickBot="1">
      <c r="A32" s="451" t="s">
        <v>509</v>
      </c>
      <c r="B32" s="451" t="s">
        <v>506</v>
      </c>
      <c r="C32" s="62" t="s">
        <v>226</v>
      </c>
      <c r="D32" s="62" t="s">
        <v>227</v>
      </c>
      <c r="F32" s="343" t="s">
        <v>522</v>
      </c>
      <c r="G32" s="343" t="s">
        <v>331</v>
      </c>
      <c r="H32" s="368">
        <v>685662.69</v>
      </c>
      <c r="I32" s="376">
        <v>554458.79</v>
      </c>
      <c r="J32" s="346">
        <v>421285.12</v>
      </c>
    </row>
    <row r="33" spans="1:10" ht="20.25" thickBot="1">
      <c r="A33" s="452"/>
      <c r="B33" s="452"/>
      <c r="C33" s="334" t="s">
        <v>136</v>
      </c>
      <c r="D33" s="334" t="s">
        <v>230</v>
      </c>
      <c r="F33" s="343" t="s">
        <v>273</v>
      </c>
      <c r="G33" s="343" t="s">
        <v>272</v>
      </c>
      <c r="H33" s="368">
        <v>89570</v>
      </c>
      <c r="I33" s="368">
        <v>89570</v>
      </c>
      <c r="J33" s="346">
        <v>59570</v>
      </c>
    </row>
    <row r="34" spans="1:10" ht="15" thickBot="1">
      <c r="A34" s="452"/>
      <c r="B34" s="452"/>
      <c r="C34" s="63" t="s">
        <v>228</v>
      </c>
      <c r="D34" s="63" t="s">
        <v>231</v>
      </c>
      <c r="F34" s="343" t="s">
        <v>288</v>
      </c>
      <c r="G34" s="343" t="s">
        <v>287</v>
      </c>
      <c r="H34" s="368">
        <v>931000</v>
      </c>
      <c r="I34" s="376">
        <v>931000</v>
      </c>
      <c r="J34" s="346">
        <v>3000</v>
      </c>
    </row>
    <row r="35" spans="1:10" ht="30" thickBot="1">
      <c r="A35" s="453"/>
      <c r="B35" s="453"/>
      <c r="C35" s="64" t="s">
        <v>229</v>
      </c>
      <c r="D35" s="64" t="s">
        <v>229</v>
      </c>
      <c r="F35" s="343" t="s">
        <v>307</v>
      </c>
      <c r="G35" s="343" t="s">
        <v>306</v>
      </c>
      <c r="H35" s="368">
        <v>709100</v>
      </c>
      <c r="I35" s="376">
        <v>709100</v>
      </c>
      <c r="J35" s="346">
        <v>340100</v>
      </c>
    </row>
    <row r="36" spans="1:10" ht="15" thickBot="1">
      <c r="A36" s="606" t="s">
        <v>984</v>
      </c>
      <c r="B36" s="606">
        <v>10</v>
      </c>
      <c r="C36" s="382">
        <v>4575212.16</v>
      </c>
      <c r="D36" s="608">
        <v>285000</v>
      </c>
      <c r="F36" s="343" t="s">
        <v>339</v>
      </c>
      <c r="G36" s="343" t="s">
        <v>338</v>
      </c>
      <c r="H36" s="368">
        <v>117300</v>
      </c>
      <c r="I36" s="368">
        <v>117000</v>
      </c>
      <c r="J36" s="342"/>
    </row>
    <row r="37" spans="1:10" ht="15" thickBot="1">
      <c r="A37" s="612"/>
      <c r="B37" s="612"/>
      <c r="C37" s="383">
        <v>-170000</v>
      </c>
      <c r="D37" s="614"/>
      <c r="F37" s="343" t="s">
        <v>523</v>
      </c>
      <c r="G37" s="343" t="s">
        <v>362</v>
      </c>
      <c r="H37" s="376">
        <v>179043</v>
      </c>
      <c r="I37" s="376">
        <v>158083</v>
      </c>
      <c r="J37" s="346">
        <v>112115.89</v>
      </c>
    </row>
    <row r="38" spans="1:10" ht="15" thickBot="1">
      <c r="A38" s="607"/>
      <c r="B38" s="607"/>
      <c r="C38" s="384">
        <v>4405212.16</v>
      </c>
      <c r="D38" s="609"/>
      <c r="F38" s="343" t="s">
        <v>253</v>
      </c>
      <c r="G38" s="343" t="s">
        <v>252</v>
      </c>
      <c r="H38" s="368">
        <v>621673.82999999996</v>
      </c>
      <c r="I38" s="376">
        <v>621673.82999999996</v>
      </c>
      <c r="J38" s="346">
        <v>388427.52000000002</v>
      </c>
    </row>
    <row r="39" spans="1:10" ht="15" thickBot="1">
      <c r="A39" s="606" t="s">
        <v>286</v>
      </c>
      <c r="B39" s="606">
        <v>20</v>
      </c>
      <c r="C39" s="382">
        <v>1316899.6200000001</v>
      </c>
      <c r="D39" s="382">
        <v>1308757.6599999999</v>
      </c>
      <c r="F39" s="343" t="s">
        <v>313</v>
      </c>
      <c r="G39" s="343" t="s">
        <v>312</v>
      </c>
      <c r="H39" s="368">
        <v>6000</v>
      </c>
      <c r="I39" s="368">
        <v>6000</v>
      </c>
      <c r="J39" s="342"/>
    </row>
    <row r="40" spans="1:10" ht="15" thickBot="1">
      <c r="A40" s="612"/>
      <c r="B40" s="612"/>
      <c r="C40" s="386">
        <v>500</v>
      </c>
      <c r="D40" s="383">
        <v>3200</v>
      </c>
      <c r="F40" s="65" t="s">
        <v>373</v>
      </c>
      <c r="G40" s="65" t="s">
        <v>372</v>
      </c>
      <c r="H40" s="404">
        <v>200419</v>
      </c>
      <c r="I40" s="404">
        <v>200419</v>
      </c>
      <c r="J40" s="310">
        <v>200419</v>
      </c>
    </row>
    <row r="41" spans="1:10" ht="15" thickBot="1">
      <c r="A41" s="607"/>
      <c r="B41" s="607"/>
      <c r="C41" s="384">
        <v>1317399.6200000001</v>
      </c>
      <c r="D41" s="384">
        <v>1311957.6599999999</v>
      </c>
      <c r="F41" s="343" t="s">
        <v>282</v>
      </c>
      <c r="G41" s="343" t="s">
        <v>281</v>
      </c>
      <c r="H41" s="368">
        <v>53000</v>
      </c>
      <c r="I41" s="368">
        <v>53000</v>
      </c>
      <c r="J41" s="346">
        <v>4000</v>
      </c>
    </row>
    <row r="42" spans="1:10" ht="15" thickBot="1">
      <c r="A42" s="387" t="s">
        <v>14</v>
      </c>
      <c r="B42" s="387">
        <v>400</v>
      </c>
      <c r="C42" s="388">
        <f>1852700+3214</f>
        <v>1855914</v>
      </c>
      <c r="D42" s="388">
        <v>1618100.8</v>
      </c>
      <c r="F42" s="343" t="s">
        <v>311</v>
      </c>
      <c r="G42" s="343" t="s">
        <v>310</v>
      </c>
      <c r="H42" s="368">
        <v>63000</v>
      </c>
      <c r="I42" s="376">
        <v>63000</v>
      </c>
      <c r="J42" s="346">
        <v>25000</v>
      </c>
    </row>
    <row r="43" spans="1:10" ht="20.25" thickBot="1">
      <c r="A43" s="606" t="s">
        <v>510</v>
      </c>
      <c r="B43" s="606">
        <v>411</v>
      </c>
      <c r="C43" s="382">
        <v>1387310.91</v>
      </c>
      <c r="D43" s="382">
        <v>1342746.92</v>
      </c>
      <c r="F43" s="343" t="s">
        <v>345</v>
      </c>
      <c r="G43" s="343" t="s">
        <v>344</v>
      </c>
      <c r="H43" s="368">
        <v>483771.85</v>
      </c>
      <c r="I43" s="376">
        <v>483771.85</v>
      </c>
      <c r="J43" s="346">
        <v>478771.85</v>
      </c>
    </row>
    <row r="44" spans="1:10" ht="15" thickBot="1">
      <c r="A44" s="612"/>
      <c r="B44" s="612"/>
      <c r="C44" s="383">
        <v>-1674.17</v>
      </c>
      <c r="D44" s="383">
        <v>-19350</v>
      </c>
      <c r="F44" s="65" t="s">
        <v>318</v>
      </c>
      <c r="G44" s="65" t="s">
        <v>376</v>
      </c>
      <c r="H44" s="404">
        <v>101307</v>
      </c>
      <c r="I44" s="404">
        <v>101307</v>
      </c>
      <c r="J44" s="310">
        <v>101307</v>
      </c>
    </row>
    <row r="45" spans="1:10" ht="15" thickBot="1">
      <c r="A45" s="607"/>
      <c r="B45" s="607"/>
      <c r="C45" s="384">
        <v>1385636.74</v>
      </c>
      <c r="D45" s="384">
        <v>1323396.92</v>
      </c>
      <c r="F45" s="343" t="s">
        <v>274</v>
      </c>
      <c r="G45" s="343" t="s">
        <v>524</v>
      </c>
      <c r="H45" s="376">
        <v>766633.9</v>
      </c>
      <c r="I45" s="376">
        <v>688733.9</v>
      </c>
      <c r="J45" s="346">
        <v>533277.23</v>
      </c>
    </row>
    <row r="46" spans="1:10" ht="15" thickBot="1">
      <c r="A46" s="387" t="s">
        <v>511</v>
      </c>
      <c r="B46" s="387">
        <v>417</v>
      </c>
      <c r="C46" s="388">
        <v>169100</v>
      </c>
      <c r="D46" s="388">
        <v>169100</v>
      </c>
      <c r="F46" s="343" t="s">
        <v>324</v>
      </c>
      <c r="G46" s="343" t="s">
        <v>323</v>
      </c>
      <c r="H46" s="368">
        <v>42880818.700000003</v>
      </c>
      <c r="I46" s="368">
        <v>41075990.159999996</v>
      </c>
      <c r="J46" s="346">
        <v>41020549.159999996</v>
      </c>
    </row>
    <row r="47" spans="1:10" ht="15" thickBot="1">
      <c r="A47" s="606" t="s">
        <v>512</v>
      </c>
      <c r="B47" s="606">
        <v>419</v>
      </c>
      <c r="C47" s="608">
        <v>4405000</v>
      </c>
      <c r="D47" s="608">
        <v>4405000</v>
      </c>
      <c r="F47" s="343" t="s">
        <v>247</v>
      </c>
      <c r="G47" s="343" t="s">
        <v>246</v>
      </c>
      <c r="H47" s="368">
        <v>1249629.28</v>
      </c>
      <c r="I47" s="376">
        <v>1083393.68</v>
      </c>
      <c r="J47" s="346">
        <v>1065617.68</v>
      </c>
    </row>
    <row r="48" spans="1:10" ht="15" thickBot="1">
      <c r="A48" s="607"/>
      <c r="B48" s="607"/>
      <c r="C48" s="609"/>
      <c r="D48" s="609"/>
      <c r="F48" s="65" t="s">
        <v>525</v>
      </c>
      <c r="G48" s="65" t="s">
        <v>526</v>
      </c>
      <c r="H48" s="404">
        <v>2700</v>
      </c>
      <c r="I48" s="404">
        <v>2700</v>
      </c>
      <c r="J48" s="310">
        <v>2700</v>
      </c>
    </row>
    <row r="49" spans="1:10" ht="15" thickBot="1">
      <c r="A49" s="606" t="s">
        <v>513</v>
      </c>
      <c r="B49" s="606">
        <v>427</v>
      </c>
      <c r="C49" s="382">
        <v>2500943</v>
      </c>
      <c r="D49" s="382">
        <v>2416383</v>
      </c>
      <c r="F49" s="343" t="s">
        <v>326</v>
      </c>
      <c r="G49" s="343" t="s">
        <v>325</v>
      </c>
      <c r="H49" s="368">
        <v>8506478.8399999999</v>
      </c>
      <c r="I49" s="368">
        <v>8433026.0800000001</v>
      </c>
      <c r="J49" s="346">
        <v>8421259.7699999996</v>
      </c>
    </row>
    <row r="50" spans="1:10" ht="15" thickBot="1">
      <c r="A50" s="612"/>
      <c r="B50" s="612"/>
      <c r="C50" s="383">
        <v>-15000</v>
      </c>
      <c r="D50" s="383">
        <v>-5000</v>
      </c>
      <c r="F50" s="65" t="s">
        <v>249</v>
      </c>
      <c r="G50" s="65" t="s">
        <v>248</v>
      </c>
      <c r="H50" s="404">
        <v>41828.160000000003</v>
      </c>
      <c r="I50" s="404">
        <v>34378.160000000003</v>
      </c>
      <c r="J50" s="310">
        <v>34378.160000000003</v>
      </c>
    </row>
    <row r="51" spans="1:10" ht="15" thickBot="1">
      <c r="A51" s="607"/>
      <c r="B51" s="607"/>
      <c r="C51" s="384">
        <v>2485943</v>
      </c>
      <c r="D51" s="384">
        <v>2411383</v>
      </c>
      <c r="F51" s="343" t="s">
        <v>337</v>
      </c>
      <c r="G51" s="343" t="s">
        <v>336</v>
      </c>
      <c r="H51" s="368">
        <v>122178.33</v>
      </c>
      <c r="I51" s="368">
        <v>122178.33</v>
      </c>
      <c r="J51" s="346">
        <v>37117.800000000003</v>
      </c>
    </row>
    <row r="52" spans="1:10" ht="15" thickBot="1">
      <c r="A52" s="606" t="s">
        <v>514</v>
      </c>
      <c r="B52" s="606">
        <v>429</v>
      </c>
      <c r="C52" s="382">
        <v>6497688.3600000003</v>
      </c>
      <c r="D52" s="382">
        <v>6233364.46</v>
      </c>
      <c r="F52" s="65" t="s">
        <v>389</v>
      </c>
      <c r="G52" s="65" t="s">
        <v>388</v>
      </c>
      <c r="H52" s="404">
        <v>1618412.49</v>
      </c>
      <c r="I52" s="404">
        <v>1294730</v>
      </c>
      <c r="J52" s="310">
        <v>1294730</v>
      </c>
    </row>
    <row r="53" spans="1:10" ht="15" thickBot="1">
      <c r="A53" s="612"/>
      <c r="B53" s="612"/>
      <c r="C53" s="383">
        <v>1048.4000000000001</v>
      </c>
      <c r="D53" s="383">
        <v>24383.75</v>
      </c>
      <c r="F53" s="343" t="s">
        <v>335</v>
      </c>
      <c r="G53" s="343" t="s">
        <v>334</v>
      </c>
      <c r="H53" s="368">
        <v>704510.5</v>
      </c>
      <c r="I53" s="368">
        <v>666343</v>
      </c>
      <c r="J53" s="346">
        <v>171518.5</v>
      </c>
    </row>
    <row r="54" spans="1:10" ht="20.25" thickBot="1">
      <c r="A54" s="607"/>
      <c r="B54" s="607"/>
      <c r="C54" s="384">
        <v>6498736.7599999998</v>
      </c>
      <c r="D54" s="384">
        <v>6257748.21</v>
      </c>
      <c r="F54" s="343" t="s">
        <v>299</v>
      </c>
      <c r="G54" s="343" t="s">
        <v>298</v>
      </c>
      <c r="H54" s="368">
        <v>78593.78</v>
      </c>
      <c r="I54" s="368">
        <v>78593.78</v>
      </c>
      <c r="J54" s="346">
        <v>49593.78</v>
      </c>
    </row>
    <row r="55" spans="1:10" ht="15" thickBot="1">
      <c r="A55" s="606" t="s">
        <v>18</v>
      </c>
      <c r="B55" s="606">
        <v>430</v>
      </c>
      <c r="C55" s="382">
        <v>44133147.979999997</v>
      </c>
      <c r="D55" s="382">
        <v>42162083.840000004</v>
      </c>
      <c r="F55" s="343" t="s">
        <v>256</v>
      </c>
      <c r="G55" s="343" t="s">
        <v>255</v>
      </c>
      <c r="H55" s="368">
        <v>1263738</v>
      </c>
      <c r="I55" s="368">
        <v>1263738</v>
      </c>
      <c r="J55" s="346">
        <v>1245898</v>
      </c>
    </row>
    <row r="56" spans="1:10" ht="20.25" thickBot="1">
      <c r="A56" s="612"/>
      <c r="B56" s="612"/>
      <c r="C56" s="383">
        <v>-7701</v>
      </c>
      <c r="D56" s="383">
        <v>-10000</v>
      </c>
      <c r="F56" s="343" t="s">
        <v>385</v>
      </c>
      <c r="G56" s="343" t="s">
        <v>384</v>
      </c>
      <c r="H56" s="368">
        <v>115380</v>
      </c>
      <c r="I56" s="368">
        <v>92304</v>
      </c>
      <c r="J56" s="346">
        <v>82689</v>
      </c>
    </row>
    <row r="57" spans="1:10" ht="20.25" thickBot="1">
      <c r="A57" s="607"/>
      <c r="B57" s="607"/>
      <c r="C57" s="384">
        <v>44125446.979999997</v>
      </c>
      <c r="D57" s="384">
        <v>42152083.840000004</v>
      </c>
      <c r="F57" s="65" t="s">
        <v>333</v>
      </c>
      <c r="G57" s="65" t="s">
        <v>332</v>
      </c>
      <c r="H57" s="404">
        <v>110000</v>
      </c>
      <c r="I57" s="404">
        <v>88000</v>
      </c>
      <c r="J57" s="310">
        <v>88000</v>
      </c>
    </row>
    <row r="58" spans="1:10" ht="15" thickBot="1">
      <c r="A58" s="606" t="s">
        <v>18</v>
      </c>
      <c r="B58" s="606">
        <v>441</v>
      </c>
      <c r="C58" s="608">
        <v>8670485.3300000001</v>
      </c>
      <c r="D58" s="608">
        <v>8589582.5700000003</v>
      </c>
      <c r="F58" s="343" t="s">
        <v>322</v>
      </c>
      <c r="G58" s="343" t="s">
        <v>321</v>
      </c>
      <c r="H58" s="368">
        <v>50000</v>
      </c>
      <c r="I58" s="368">
        <v>40000</v>
      </c>
      <c r="J58" s="346">
        <v>35750</v>
      </c>
    </row>
    <row r="59" spans="1:10" ht="20.25" thickBot="1">
      <c r="A59" s="612"/>
      <c r="B59" s="612"/>
      <c r="C59" s="614"/>
      <c r="D59" s="614"/>
      <c r="F59" s="343" t="s">
        <v>285</v>
      </c>
      <c r="G59" s="343" t="s">
        <v>284</v>
      </c>
      <c r="H59" s="376">
        <v>328276</v>
      </c>
      <c r="I59" s="376">
        <v>326134</v>
      </c>
      <c r="J59" s="346">
        <v>320254</v>
      </c>
    </row>
    <row r="60" spans="1:10" ht="15" thickBot="1">
      <c r="A60" s="607"/>
      <c r="B60" s="607"/>
      <c r="C60" s="609"/>
      <c r="D60" s="609"/>
      <c r="F60" s="343" t="s">
        <v>366</v>
      </c>
      <c r="G60" s="343" t="s">
        <v>365</v>
      </c>
      <c r="H60" s="368">
        <v>45500</v>
      </c>
      <c r="I60" s="368">
        <v>45500</v>
      </c>
      <c r="J60" s="346">
        <v>45300</v>
      </c>
    </row>
    <row r="61" spans="1:10" ht="15" thickBot="1">
      <c r="A61" s="387" t="s">
        <v>390</v>
      </c>
      <c r="B61" s="387">
        <v>445</v>
      </c>
      <c r="C61" s="388">
        <v>1618412.49</v>
      </c>
      <c r="D61" s="388">
        <v>1294730</v>
      </c>
      <c r="F61" s="343" t="s">
        <v>368</v>
      </c>
      <c r="G61" s="343" t="s">
        <v>367</v>
      </c>
      <c r="H61" s="368">
        <v>48600</v>
      </c>
      <c r="I61" s="368">
        <v>48600</v>
      </c>
      <c r="J61" s="346">
        <v>1200</v>
      </c>
    </row>
    <row r="62" spans="1:10" ht="15" thickBot="1">
      <c r="A62" s="606" t="s">
        <v>254</v>
      </c>
      <c r="B62" s="606">
        <v>448</v>
      </c>
      <c r="C62" s="608">
        <v>2322222.2799999998</v>
      </c>
      <c r="D62" s="608">
        <v>2228978.7799999998</v>
      </c>
      <c r="F62" s="65" t="s">
        <v>527</v>
      </c>
      <c r="G62" s="65" t="s">
        <v>528</v>
      </c>
      <c r="H62" s="404">
        <v>250000</v>
      </c>
      <c r="I62" s="404">
        <v>250000</v>
      </c>
      <c r="J62" s="310">
        <v>250000</v>
      </c>
    </row>
    <row r="63" spans="1:10" ht="20.25" thickBot="1">
      <c r="A63" s="612"/>
      <c r="B63" s="612"/>
      <c r="C63" s="614"/>
      <c r="D63" s="614"/>
      <c r="F63" s="343" t="s">
        <v>328</v>
      </c>
      <c r="G63" s="343" t="s">
        <v>327</v>
      </c>
      <c r="H63" s="368">
        <v>49050</v>
      </c>
      <c r="I63" s="368">
        <v>49050</v>
      </c>
      <c r="J63" s="346">
        <v>43050</v>
      </c>
    </row>
    <row r="64" spans="1:10" ht="15" thickBot="1">
      <c r="A64" s="607"/>
      <c r="B64" s="607"/>
      <c r="C64" s="609"/>
      <c r="D64" s="609"/>
      <c r="F64" s="65" t="s">
        <v>356</v>
      </c>
      <c r="G64" s="65" t="s">
        <v>355</v>
      </c>
      <c r="H64" s="404">
        <v>230000</v>
      </c>
      <c r="I64" s="404">
        <v>230000</v>
      </c>
      <c r="J64" s="310">
        <v>230000</v>
      </c>
    </row>
    <row r="65" spans="1:10" ht="15" thickBot="1">
      <c r="A65" s="606" t="s">
        <v>515</v>
      </c>
      <c r="B65" s="606">
        <v>449</v>
      </c>
      <c r="C65" s="382">
        <v>721426</v>
      </c>
      <c r="D65" s="608">
        <v>719284</v>
      </c>
      <c r="F65" s="343" t="s">
        <v>303</v>
      </c>
      <c r="G65" s="343" t="s">
        <v>302</v>
      </c>
      <c r="H65" s="368">
        <v>1500</v>
      </c>
      <c r="I65" s="368">
        <v>1500</v>
      </c>
      <c r="J65" s="342"/>
    </row>
    <row r="66" spans="1:10" ht="20.25" thickBot="1">
      <c r="A66" s="612"/>
      <c r="B66" s="612"/>
      <c r="C66" s="383">
        <v>-4468.49</v>
      </c>
      <c r="D66" s="614"/>
      <c r="F66" s="65" t="s">
        <v>378</v>
      </c>
      <c r="G66" s="65" t="s">
        <v>377</v>
      </c>
      <c r="H66" s="309">
        <v>100</v>
      </c>
      <c r="I66" s="309">
        <v>100</v>
      </c>
      <c r="J66" s="330">
        <v>100</v>
      </c>
    </row>
    <row r="67" spans="1:10" ht="15" thickBot="1">
      <c r="A67" s="607"/>
      <c r="B67" s="607"/>
      <c r="C67" s="384">
        <v>716957.51</v>
      </c>
      <c r="D67" s="609"/>
      <c r="F67" s="343" t="s">
        <v>305</v>
      </c>
      <c r="G67" s="343" t="s">
        <v>304</v>
      </c>
      <c r="H67" s="368">
        <v>230000</v>
      </c>
      <c r="I67" s="368">
        <v>230000</v>
      </c>
      <c r="J67" s="346">
        <v>70000</v>
      </c>
    </row>
    <row r="68" spans="1:10" ht="15" thickBot="1">
      <c r="A68" s="387" t="s">
        <v>356</v>
      </c>
      <c r="B68" s="387">
        <v>451</v>
      </c>
      <c r="C68" s="388">
        <v>230000</v>
      </c>
      <c r="D68" s="388">
        <v>230000</v>
      </c>
      <c r="F68" s="343" t="s">
        <v>309</v>
      </c>
      <c r="G68" s="343" t="s">
        <v>308</v>
      </c>
      <c r="H68" s="368">
        <v>42352</v>
      </c>
      <c r="I68" s="376">
        <v>42352</v>
      </c>
      <c r="J68" s="346">
        <v>38980.800000000003</v>
      </c>
    </row>
    <row r="69" spans="1:10" ht="20.25" thickBot="1">
      <c r="A69" s="606" t="s">
        <v>17</v>
      </c>
      <c r="B69" s="606">
        <v>454</v>
      </c>
      <c r="C69" s="382">
        <v>273952</v>
      </c>
      <c r="D69" s="608">
        <v>273952</v>
      </c>
      <c r="F69" s="343" t="s">
        <v>280</v>
      </c>
      <c r="G69" s="343" t="s">
        <v>279</v>
      </c>
      <c r="H69" s="368">
        <v>159135.12</v>
      </c>
      <c r="I69" s="376">
        <v>156270</v>
      </c>
      <c r="J69" s="346">
        <v>136928.25</v>
      </c>
    </row>
    <row r="70" spans="1:10" ht="20.25" thickBot="1">
      <c r="A70" s="612"/>
      <c r="B70" s="612"/>
      <c r="C70" s="386">
        <v>95.26</v>
      </c>
      <c r="D70" s="614"/>
      <c r="F70" s="343" t="s">
        <v>271</v>
      </c>
      <c r="G70" s="343" t="s">
        <v>270</v>
      </c>
      <c r="H70" s="376">
        <v>67808</v>
      </c>
      <c r="I70" s="376">
        <v>67808</v>
      </c>
      <c r="J70" s="346">
        <v>51346</v>
      </c>
    </row>
    <row r="71" spans="1:10" ht="15" thickBot="1">
      <c r="A71" s="607"/>
      <c r="B71" s="607"/>
      <c r="C71" s="384">
        <v>274047.26</v>
      </c>
      <c r="D71" s="609"/>
      <c r="F71" s="65" t="s">
        <v>330</v>
      </c>
      <c r="G71" s="65" t="s">
        <v>329</v>
      </c>
      <c r="H71" s="404">
        <v>10000</v>
      </c>
      <c r="I71" s="404">
        <v>10000</v>
      </c>
      <c r="J71" s="310">
        <v>10000</v>
      </c>
    </row>
    <row r="72" spans="1:10" ht="20.25" thickBot="1">
      <c r="A72" s="606" t="s">
        <v>516</v>
      </c>
      <c r="B72" s="606">
        <v>464</v>
      </c>
      <c r="C72" s="382">
        <v>259143.12</v>
      </c>
      <c r="D72" s="382">
        <v>236278</v>
      </c>
      <c r="F72" s="343" t="s">
        <v>361</v>
      </c>
      <c r="G72" s="343" t="s">
        <v>360</v>
      </c>
      <c r="H72" s="376">
        <v>22200</v>
      </c>
      <c r="I72" s="368">
        <v>2200</v>
      </c>
      <c r="J72" s="405">
        <v>200</v>
      </c>
    </row>
    <row r="73" spans="1:10" ht="20.25" thickBot="1">
      <c r="A73" s="612"/>
      <c r="B73" s="612"/>
      <c r="C73" s="383">
        <v>10150</v>
      </c>
      <c r="D73" s="383">
        <v>4766.25</v>
      </c>
      <c r="F73" s="343" t="s">
        <v>258</v>
      </c>
      <c r="G73" s="343" t="s">
        <v>257</v>
      </c>
      <c r="H73" s="376">
        <v>45300</v>
      </c>
      <c r="I73" s="368">
        <v>45300</v>
      </c>
      <c r="J73" s="346">
        <v>37800</v>
      </c>
    </row>
    <row r="74" spans="1:10" ht="15" thickBot="1">
      <c r="A74" s="607"/>
      <c r="B74" s="607"/>
      <c r="C74" s="384">
        <v>269293.12</v>
      </c>
      <c r="D74" s="384">
        <v>241044.25</v>
      </c>
      <c r="F74" s="65" t="s">
        <v>392</v>
      </c>
      <c r="G74" s="65" t="s">
        <v>391</v>
      </c>
      <c r="H74" s="404">
        <v>20000</v>
      </c>
      <c r="I74" s="404">
        <v>20000</v>
      </c>
      <c r="J74" s="310">
        <v>20000</v>
      </c>
    </row>
    <row r="75" spans="1:10" ht="15" thickBot="1">
      <c r="A75" s="606" t="s">
        <v>517</v>
      </c>
      <c r="B75" s="606">
        <v>465</v>
      </c>
      <c r="C75" s="382">
        <v>81300</v>
      </c>
      <c r="D75" s="608">
        <v>81300</v>
      </c>
      <c r="F75" s="65" t="s">
        <v>278</v>
      </c>
      <c r="G75" s="65" t="s">
        <v>277</v>
      </c>
      <c r="H75" s="404">
        <v>16000</v>
      </c>
      <c r="I75" s="404">
        <v>16000</v>
      </c>
      <c r="J75" s="310">
        <v>16000</v>
      </c>
    </row>
    <row r="76" spans="1:10" ht="15" thickBot="1">
      <c r="A76" s="612"/>
      <c r="B76" s="612"/>
      <c r="C76" s="383">
        <v>-7500</v>
      </c>
      <c r="D76" s="614"/>
      <c r="F76" s="343" t="s">
        <v>245</v>
      </c>
      <c r="G76" s="343" t="s">
        <v>244</v>
      </c>
      <c r="H76" s="376">
        <v>210263.45</v>
      </c>
      <c r="I76" s="376">
        <v>203949.45</v>
      </c>
      <c r="J76" s="346">
        <v>194249.45</v>
      </c>
    </row>
    <row r="77" spans="1:10" ht="15" thickBot="1">
      <c r="A77" s="607"/>
      <c r="B77" s="607"/>
      <c r="C77" s="384">
        <v>73800</v>
      </c>
      <c r="D77" s="609"/>
      <c r="F77" s="343" t="s">
        <v>359</v>
      </c>
      <c r="G77" s="343" t="s">
        <v>358</v>
      </c>
      <c r="H77" s="368">
        <v>181851.13</v>
      </c>
      <c r="I77" s="368">
        <v>181231.13</v>
      </c>
      <c r="J77" s="346">
        <v>174231.13</v>
      </c>
    </row>
    <row r="78" spans="1:10" ht="20.25" thickBot="1">
      <c r="A78" s="606" t="s">
        <v>518</v>
      </c>
      <c r="B78" s="606">
        <v>467</v>
      </c>
      <c r="C78" s="382">
        <v>473462.35</v>
      </c>
      <c r="D78" s="382">
        <v>464028.35</v>
      </c>
      <c r="F78" s="65" t="s">
        <v>296</v>
      </c>
      <c r="G78" s="65" t="s">
        <v>295</v>
      </c>
      <c r="H78" s="404">
        <v>45000</v>
      </c>
      <c r="I78" s="404">
        <v>44000</v>
      </c>
      <c r="J78" s="310">
        <v>44000</v>
      </c>
    </row>
    <row r="79" spans="1:10" ht="15" thickBot="1">
      <c r="A79" s="612"/>
      <c r="B79" s="612"/>
      <c r="C79" s="383">
        <v>-1500</v>
      </c>
      <c r="D79" s="383">
        <v>1000</v>
      </c>
      <c r="F79" s="65" t="s">
        <v>292</v>
      </c>
      <c r="G79" s="65" t="s">
        <v>291</v>
      </c>
      <c r="H79" s="404">
        <v>36347.769999999997</v>
      </c>
      <c r="I79" s="404">
        <v>34847.769999999997</v>
      </c>
      <c r="J79" s="310">
        <v>34847.769999999997</v>
      </c>
    </row>
    <row r="80" spans="1:10" ht="15" thickBot="1">
      <c r="A80" s="607"/>
      <c r="B80" s="607"/>
      <c r="C80" s="384">
        <v>471962.35</v>
      </c>
      <c r="D80" s="384">
        <v>465028.35</v>
      </c>
      <c r="F80" s="343" t="s">
        <v>301</v>
      </c>
      <c r="G80" s="343" t="s">
        <v>300</v>
      </c>
      <c r="H80" s="368">
        <v>76110</v>
      </c>
      <c r="I80" s="368">
        <v>76110</v>
      </c>
      <c r="J80" s="346">
        <v>6110</v>
      </c>
    </row>
    <row r="81" spans="1:10" ht="15" thickBot="1">
      <c r="A81" s="606" t="s">
        <v>519</v>
      </c>
      <c r="B81" s="606">
        <v>468</v>
      </c>
      <c r="C81" s="608">
        <v>91110</v>
      </c>
      <c r="D81" s="608">
        <v>91110</v>
      </c>
      <c r="F81" s="343" t="s">
        <v>529</v>
      </c>
      <c r="G81" s="343" t="s">
        <v>530</v>
      </c>
      <c r="H81" s="368">
        <v>15000</v>
      </c>
      <c r="I81" s="368">
        <v>15000</v>
      </c>
      <c r="J81" s="342"/>
    </row>
    <row r="82" spans="1:10" ht="15" thickBot="1">
      <c r="A82" s="607"/>
      <c r="B82" s="607"/>
      <c r="C82" s="609"/>
      <c r="D82" s="609"/>
      <c r="F82" s="343" t="s">
        <v>357</v>
      </c>
      <c r="G82" s="343" t="s">
        <v>371</v>
      </c>
      <c r="H82" s="368">
        <v>30610</v>
      </c>
      <c r="I82" s="368">
        <v>29970</v>
      </c>
      <c r="J82" s="346">
        <v>27820</v>
      </c>
    </row>
    <row r="83" spans="1:10" ht="39.75" thickBot="1">
      <c r="A83" s="606" t="s">
        <v>276</v>
      </c>
      <c r="B83" s="606">
        <v>469</v>
      </c>
      <c r="C83" s="382">
        <v>354445</v>
      </c>
      <c r="D83" s="382">
        <v>333725</v>
      </c>
      <c r="F83" s="343" t="s">
        <v>364</v>
      </c>
      <c r="G83" s="343" t="s">
        <v>363</v>
      </c>
      <c r="H83" s="368">
        <v>303835</v>
      </c>
      <c r="I83" s="368">
        <v>283755</v>
      </c>
      <c r="J83" s="346">
        <v>265165</v>
      </c>
    </row>
    <row r="84" spans="1:10" ht="15" thickBot="1">
      <c r="A84" s="612"/>
      <c r="B84" s="612"/>
      <c r="C84" s="383">
        <v>196050</v>
      </c>
      <c r="D84" s="383">
        <v>1000</v>
      </c>
      <c r="F84" s="343" t="s">
        <v>276</v>
      </c>
      <c r="G84" s="343" t="s">
        <v>275</v>
      </c>
      <c r="H84" s="376">
        <v>20000</v>
      </c>
      <c r="I84" s="376">
        <v>20000</v>
      </c>
      <c r="J84" s="346">
        <v>21850</v>
      </c>
    </row>
    <row r="85" spans="1:10" ht="15" thickBot="1">
      <c r="A85" s="607"/>
      <c r="B85" s="607"/>
      <c r="C85" s="384">
        <v>550495</v>
      </c>
      <c r="D85" s="384">
        <v>334725</v>
      </c>
      <c r="F85" s="597" t="s">
        <v>520</v>
      </c>
      <c r="G85" s="598"/>
      <c r="H85" s="603">
        <f>SUM(H7:H84)</f>
        <v>76045062.819999993</v>
      </c>
      <c r="I85" s="406"/>
      <c r="J85" s="461"/>
    </row>
    <row r="86" spans="1:10" ht="15" thickBot="1">
      <c r="A86" s="387" t="s">
        <v>985</v>
      </c>
      <c r="B86" s="387">
        <v>761</v>
      </c>
      <c r="C86" s="388">
        <v>73400</v>
      </c>
      <c r="D86" s="388">
        <v>73400</v>
      </c>
      <c r="F86" s="599"/>
      <c r="G86" s="600"/>
      <c r="H86" s="604"/>
      <c r="I86" s="407"/>
      <c r="J86" s="462"/>
    </row>
    <row r="87" spans="1:10" ht="15" thickBot="1">
      <c r="A87" s="387" t="s">
        <v>974</v>
      </c>
      <c r="B87" s="387">
        <v>830</v>
      </c>
      <c r="C87" s="388">
        <v>2815000</v>
      </c>
      <c r="D87" s="388">
        <v>2815000</v>
      </c>
      <c r="F87" s="601"/>
      <c r="G87" s="602"/>
      <c r="H87" s="605"/>
      <c r="I87" s="381"/>
      <c r="J87" s="463"/>
    </row>
    <row r="88" spans="1:10">
      <c r="A88" s="606" t="s">
        <v>986</v>
      </c>
      <c r="B88" s="606">
        <v>832</v>
      </c>
      <c r="C88" s="608">
        <v>1799220</v>
      </c>
      <c r="D88" s="608">
        <v>1799220</v>
      </c>
    </row>
    <row r="89" spans="1:10" ht="14.45" customHeight="1" thickBot="1">
      <c r="A89" s="612"/>
      <c r="B89" s="612"/>
      <c r="C89" s="614"/>
      <c r="D89" s="614"/>
      <c r="F89" s="596" t="s">
        <v>2615</v>
      </c>
      <c r="G89" s="596"/>
      <c r="H89" s="596"/>
      <c r="I89" s="596"/>
      <c r="J89" s="596"/>
    </row>
    <row r="90" spans="1:10" ht="20.25" thickBot="1">
      <c r="A90" s="607"/>
      <c r="B90" s="607"/>
      <c r="C90" s="609"/>
      <c r="D90" s="609"/>
      <c r="F90" s="451" t="s">
        <v>509</v>
      </c>
      <c r="G90" s="451" t="s">
        <v>506</v>
      </c>
      <c r="H90" s="62" t="s">
        <v>226</v>
      </c>
      <c r="I90" s="62" t="s">
        <v>227</v>
      </c>
      <c r="J90" s="62" t="s">
        <v>796</v>
      </c>
    </row>
    <row r="91" spans="1:10">
      <c r="A91" s="606" t="s">
        <v>980</v>
      </c>
      <c r="B91" s="606">
        <v>833</v>
      </c>
      <c r="C91" s="608">
        <v>1838000</v>
      </c>
      <c r="D91" s="608">
        <v>1772000</v>
      </c>
      <c r="F91" s="452"/>
      <c r="G91" s="452"/>
      <c r="H91" s="347" t="s">
        <v>136</v>
      </c>
      <c r="I91" s="347" t="s">
        <v>230</v>
      </c>
      <c r="J91" s="478" t="s">
        <v>229</v>
      </c>
    </row>
    <row r="92" spans="1:10" ht="15" thickBot="1">
      <c r="A92" s="607"/>
      <c r="B92" s="607"/>
      <c r="C92" s="609"/>
      <c r="D92" s="609"/>
      <c r="F92" s="452"/>
      <c r="G92" s="452"/>
      <c r="H92" s="63" t="s">
        <v>228</v>
      </c>
      <c r="I92" s="63" t="s">
        <v>231</v>
      </c>
      <c r="J92" s="479"/>
    </row>
    <row r="93" spans="1:10" ht="20.25" thickBot="1">
      <c r="A93" s="387" t="s">
        <v>982</v>
      </c>
      <c r="B93" s="387">
        <v>834</v>
      </c>
      <c r="C93" s="388">
        <v>140000</v>
      </c>
      <c r="D93" s="388">
        <v>140000</v>
      </c>
      <c r="F93" s="453"/>
      <c r="G93" s="453"/>
      <c r="H93" s="64" t="s">
        <v>229</v>
      </c>
      <c r="I93" s="64" t="s">
        <v>229</v>
      </c>
      <c r="J93" s="480"/>
    </row>
    <row r="94" spans="1:10">
      <c r="A94" s="597" t="s">
        <v>520</v>
      </c>
      <c r="B94" s="598"/>
      <c r="C94" s="603">
        <f>88599580.6+3214</f>
        <v>88602794.599999994</v>
      </c>
      <c r="D94" s="603">
        <v>67273650.670000002</v>
      </c>
      <c r="F94" s="606" t="s">
        <v>283</v>
      </c>
      <c r="G94" s="606" t="s">
        <v>970</v>
      </c>
      <c r="H94" s="382">
        <v>4575212.16</v>
      </c>
      <c r="I94" s="608">
        <v>285000</v>
      </c>
      <c r="J94" s="610">
        <v>115000</v>
      </c>
    </row>
    <row r="95" spans="1:10">
      <c r="A95" s="599"/>
      <c r="B95" s="600"/>
      <c r="C95" s="604"/>
      <c r="D95" s="604"/>
      <c r="F95" s="612"/>
      <c r="G95" s="612"/>
      <c r="H95" s="383">
        <v>-170000</v>
      </c>
      <c r="I95" s="614"/>
      <c r="J95" s="613"/>
    </row>
    <row r="96" spans="1:10" ht="15" thickBot="1">
      <c r="A96" s="601"/>
      <c r="B96" s="602"/>
      <c r="C96" s="605"/>
      <c r="D96" s="605"/>
      <c r="F96" s="607"/>
      <c r="G96" s="607"/>
      <c r="H96" s="385">
        <v>4405212.16</v>
      </c>
      <c r="I96" s="609"/>
      <c r="J96" s="611"/>
    </row>
    <row r="97" spans="6:10">
      <c r="F97" s="606" t="s">
        <v>286</v>
      </c>
      <c r="G97" s="606" t="s">
        <v>971</v>
      </c>
      <c r="H97" s="382">
        <v>1316899.6200000001</v>
      </c>
      <c r="I97" s="382">
        <v>1308757.6599999999</v>
      </c>
      <c r="J97" s="610">
        <v>1201132.6599999999</v>
      </c>
    </row>
    <row r="98" spans="6:10">
      <c r="F98" s="612"/>
      <c r="G98" s="612"/>
      <c r="H98" s="386">
        <v>500</v>
      </c>
      <c r="I98" s="383">
        <v>3200</v>
      </c>
      <c r="J98" s="613"/>
    </row>
    <row r="99" spans="6:10" ht="15" thickBot="1">
      <c r="F99" s="607"/>
      <c r="G99" s="607"/>
      <c r="H99" s="385">
        <v>1317399.6200000001</v>
      </c>
      <c r="I99" s="385">
        <v>1311957.6599999999</v>
      </c>
      <c r="J99" s="611"/>
    </row>
    <row r="100" spans="6:10" ht="15" thickBot="1">
      <c r="F100" s="387" t="s">
        <v>14</v>
      </c>
      <c r="G100" s="387" t="s">
        <v>379</v>
      </c>
      <c r="H100" s="388">
        <v>1855914</v>
      </c>
      <c r="I100" s="388">
        <v>1618100.8</v>
      </c>
      <c r="J100" s="408">
        <v>1618100.8</v>
      </c>
    </row>
    <row r="101" spans="6:10">
      <c r="F101" s="606" t="s">
        <v>265</v>
      </c>
      <c r="G101" s="606" t="s">
        <v>264</v>
      </c>
      <c r="H101" s="382">
        <v>324073.34000000003</v>
      </c>
      <c r="I101" s="382">
        <v>318807.34000000003</v>
      </c>
      <c r="J101" s="610">
        <v>305595.92</v>
      </c>
    </row>
    <row r="102" spans="6:10">
      <c r="F102" s="612"/>
      <c r="G102" s="612"/>
      <c r="H102" s="386">
        <v>-500</v>
      </c>
      <c r="I102" s="383">
        <v>-4507.3999999999996</v>
      </c>
      <c r="J102" s="613"/>
    </row>
    <row r="103" spans="6:10" ht="15" thickBot="1">
      <c r="F103" s="607"/>
      <c r="G103" s="607"/>
      <c r="H103" s="385">
        <v>323573.34000000003</v>
      </c>
      <c r="I103" s="385">
        <v>314299.94</v>
      </c>
      <c r="J103" s="611"/>
    </row>
    <row r="104" spans="6:10">
      <c r="F104" s="606" t="s">
        <v>237</v>
      </c>
      <c r="G104" s="606" t="s">
        <v>236</v>
      </c>
      <c r="H104" s="382">
        <v>197232.45</v>
      </c>
      <c r="I104" s="382">
        <v>193132.45</v>
      </c>
      <c r="J104" s="610">
        <v>187794.5</v>
      </c>
    </row>
    <row r="105" spans="6:10">
      <c r="F105" s="612"/>
      <c r="G105" s="612"/>
      <c r="H105" s="386">
        <v>-531.51</v>
      </c>
      <c r="I105" s="383">
        <v>2600</v>
      </c>
      <c r="J105" s="613"/>
    </row>
    <row r="106" spans="6:10" ht="15" thickBot="1">
      <c r="F106" s="607"/>
      <c r="G106" s="607"/>
      <c r="H106" s="385">
        <v>196700.94</v>
      </c>
      <c r="I106" s="385">
        <v>195732.45</v>
      </c>
      <c r="J106" s="611"/>
    </row>
    <row r="107" spans="6:10">
      <c r="F107" s="606" t="s">
        <v>290</v>
      </c>
      <c r="G107" s="606" t="s">
        <v>289</v>
      </c>
      <c r="H107" s="608">
        <v>94172</v>
      </c>
      <c r="I107" s="382">
        <v>94172</v>
      </c>
      <c r="J107" s="610">
        <v>4172</v>
      </c>
    </row>
    <row r="108" spans="6:10">
      <c r="F108" s="612"/>
      <c r="G108" s="612"/>
      <c r="H108" s="614"/>
      <c r="I108" s="383">
        <v>-2000</v>
      </c>
      <c r="J108" s="613"/>
    </row>
    <row r="109" spans="6:10" ht="15" thickBot="1">
      <c r="F109" s="607"/>
      <c r="G109" s="607"/>
      <c r="H109" s="609"/>
      <c r="I109" s="385">
        <v>92172</v>
      </c>
      <c r="J109" s="611"/>
    </row>
    <row r="110" spans="6:10">
      <c r="F110" s="606" t="s">
        <v>354</v>
      </c>
      <c r="G110" s="606" t="s">
        <v>353</v>
      </c>
      <c r="H110" s="608">
        <v>58300</v>
      </c>
      <c r="I110" s="608">
        <v>58300</v>
      </c>
      <c r="J110" s="610">
        <v>55633.79</v>
      </c>
    </row>
    <row r="111" spans="6:10">
      <c r="F111" s="612"/>
      <c r="G111" s="612"/>
      <c r="H111" s="614"/>
      <c r="I111" s="614"/>
      <c r="J111" s="613"/>
    </row>
    <row r="112" spans="6:10" ht="15" thickBot="1">
      <c r="F112" s="607"/>
      <c r="G112" s="607"/>
      <c r="H112" s="609"/>
      <c r="I112" s="609"/>
      <c r="J112" s="611"/>
    </row>
    <row r="113" spans="6:10">
      <c r="F113" s="606" t="s">
        <v>293</v>
      </c>
      <c r="G113" s="606" t="s">
        <v>294</v>
      </c>
      <c r="H113" s="608">
        <v>120300</v>
      </c>
      <c r="I113" s="382">
        <v>120300</v>
      </c>
      <c r="J113" s="610">
        <v>116300</v>
      </c>
    </row>
    <row r="114" spans="6:10">
      <c r="F114" s="612"/>
      <c r="G114" s="612"/>
      <c r="H114" s="614"/>
      <c r="I114" s="383">
        <v>-4000</v>
      </c>
      <c r="J114" s="613"/>
    </row>
    <row r="115" spans="6:10" ht="15" thickBot="1">
      <c r="F115" s="607"/>
      <c r="G115" s="607"/>
      <c r="H115" s="609"/>
      <c r="I115" s="385">
        <v>116300</v>
      </c>
      <c r="J115" s="611"/>
    </row>
    <row r="116" spans="6:10">
      <c r="F116" s="606" t="s">
        <v>251</v>
      </c>
      <c r="G116" s="606" t="s">
        <v>250</v>
      </c>
      <c r="H116" s="608">
        <v>34750</v>
      </c>
      <c r="I116" s="382">
        <v>34750</v>
      </c>
      <c r="J116" s="610">
        <v>9504.74</v>
      </c>
    </row>
    <row r="117" spans="6:10">
      <c r="F117" s="612"/>
      <c r="G117" s="612"/>
      <c r="H117" s="614"/>
      <c r="I117" s="386">
        <v>-245.26</v>
      </c>
      <c r="J117" s="613"/>
    </row>
    <row r="118" spans="6:10" ht="15" thickBot="1">
      <c r="F118" s="607"/>
      <c r="G118" s="607"/>
      <c r="H118" s="609"/>
      <c r="I118" s="385">
        <v>34504.74</v>
      </c>
      <c r="J118" s="611"/>
    </row>
    <row r="119" spans="6:10">
      <c r="F119" s="606" t="s">
        <v>370</v>
      </c>
      <c r="G119" s="606" t="s">
        <v>369</v>
      </c>
      <c r="H119" s="608">
        <v>59975.13</v>
      </c>
      <c r="I119" s="382">
        <v>59975.13</v>
      </c>
      <c r="J119" s="610">
        <v>49975.13</v>
      </c>
    </row>
    <row r="120" spans="6:10">
      <c r="F120" s="612"/>
      <c r="G120" s="612"/>
      <c r="H120" s="614"/>
      <c r="I120" s="383">
        <v>-10000</v>
      </c>
      <c r="J120" s="613"/>
    </row>
    <row r="121" spans="6:10" ht="15" thickBot="1">
      <c r="F121" s="607"/>
      <c r="G121" s="607"/>
      <c r="H121" s="609"/>
      <c r="I121" s="385">
        <v>49975.13</v>
      </c>
      <c r="J121" s="611"/>
    </row>
    <row r="122" spans="6:10">
      <c r="F122" s="606" t="s">
        <v>269</v>
      </c>
      <c r="G122" s="606" t="s">
        <v>268</v>
      </c>
      <c r="H122" s="382">
        <v>337807.99</v>
      </c>
      <c r="I122" s="382">
        <v>325110</v>
      </c>
      <c r="J122" s="610">
        <v>266760</v>
      </c>
    </row>
    <row r="123" spans="6:10">
      <c r="F123" s="612"/>
      <c r="G123" s="612"/>
      <c r="H123" s="386">
        <v>200</v>
      </c>
      <c r="I123" s="386">
        <v>-800</v>
      </c>
      <c r="J123" s="613"/>
    </row>
    <row r="124" spans="6:10" ht="15" thickBot="1">
      <c r="F124" s="607"/>
      <c r="G124" s="607"/>
      <c r="H124" s="385">
        <v>338007.99</v>
      </c>
      <c r="I124" s="385">
        <v>324310</v>
      </c>
      <c r="J124" s="611"/>
    </row>
    <row r="125" spans="6:10">
      <c r="F125" s="606" t="s">
        <v>350</v>
      </c>
      <c r="G125" s="606" t="s">
        <v>349</v>
      </c>
      <c r="H125" s="382">
        <v>160700</v>
      </c>
      <c r="I125" s="382">
        <v>138200</v>
      </c>
      <c r="J125" s="610">
        <v>137037.04</v>
      </c>
    </row>
    <row r="126" spans="6:10">
      <c r="F126" s="612"/>
      <c r="G126" s="612"/>
      <c r="H126" s="383">
        <v>1000</v>
      </c>
      <c r="I126" s="383">
        <v>-1040</v>
      </c>
      <c r="J126" s="613"/>
    </row>
    <row r="127" spans="6:10" ht="15" thickBot="1">
      <c r="F127" s="607"/>
      <c r="G127" s="607"/>
      <c r="H127" s="385">
        <v>161700</v>
      </c>
      <c r="I127" s="385">
        <v>137160</v>
      </c>
      <c r="J127" s="611"/>
    </row>
    <row r="128" spans="6:10" ht="20.25" thickBot="1">
      <c r="F128" s="387" t="s">
        <v>352</v>
      </c>
      <c r="G128" s="387" t="s">
        <v>351</v>
      </c>
      <c r="H128" s="388">
        <v>148400</v>
      </c>
      <c r="I128" s="388">
        <v>148400</v>
      </c>
      <c r="J128" s="408">
        <v>148400</v>
      </c>
    </row>
    <row r="129" spans="6:10" ht="20.25" thickBot="1">
      <c r="F129" s="387" t="s">
        <v>320</v>
      </c>
      <c r="G129" s="387" t="s">
        <v>319</v>
      </c>
      <c r="H129" s="388">
        <v>9000</v>
      </c>
      <c r="I129" s="388">
        <v>9000</v>
      </c>
      <c r="J129" s="408">
        <v>9000</v>
      </c>
    </row>
    <row r="130" spans="6:10" ht="20.25" thickBot="1">
      <c r="F130" s="387" t="s">
        <v>381</v>
      </c>
      <c r="G130" s="387" t="s">
        <v>380</v>
      </c>
      <c r="H130" s="388">
        <v>11700</v>
      </c>
      <c r="I130" s="388">
        <v>11700</v>
      </c>
      <c r="J130" s="408">
        <v>11700</v>
      </c>
    </row>
    <row r="131" spans="6:10" ht="15" thickBot="1">
      <c r="F131" s="387" t="s">
        <v>341</v>
      </c>
      <c r="G131" s="387" t="s">
        <v>340</v>
      </c>
      <c r="H131" s="388">
        <v>500000</v>
      </c>
      <c r="I131" s="388">
        <v>500000</v>
      </c>
      <c r="J131" s="408">
        <v>500000</v>
      </c>
    </row>
    <row r="132" spans="6:10" ht="15" thickBot="1">
      <c r="F132" s="387" t="s">
        <v>263</v>
      </c>
      <c r="G132" s="387" t="s">
        <v>521</v>
      </c>
      <c r="H132" s="388">
        <v>1805000</v>
      </c>
      <c r="I132" s="388">
        <v>1805000</v>
      </c>
      <c r="J132" s="408">
        <v>1805000</v>
      </c>
    </row>
    <row r="133" spans="6:10" ht="15" thickBot="1">
      <c r="F133" s="387" t="s">
        <v>260</v>
      </c>
      <c r="G133" s="387" t="s">
        <v>259</v>
      </c>
      <c r="H133" s="388">
        <v>1600000</v>
      </c>
      <c r="I133" s="388">
        <v>1600000</v>
      </c>
      <c r="J133" s="408">
        <v>1600000</v>
      </c>
    </row>
    <row r="134" spans="6:10">
      <c r="F134" s="606" t="s">
        <v>261</v>
      </c>
      <c r="G134" s="606" t="s">
        <v>262</v>
      </c>
      <c r="H134" s="608">
        <v>500000</v>
      </c>
      <c r="I134" s="608">
        <v>500000</v>
      </c>
      <c r="J134" s="610">
        <v>240000</v>
      </c>
    </row>
    <row r="135" spans="6:10" ht="15" thickBot="1">
      <c r="F135" s="607"/>
      <c r="G135" s="607"/>
      <c r="H135" s="609"/>
      <c r="I135" s="609"/>
      <c r="J135" s="611"/>
    </row>
    <row r="136" spans="6:10">
      <c r="F136" s="606" t="s">
        <v>387</v>
      </c>
      <c r="G136" s="606" t="s">
        <v>386</v>
      </c>
      <c r="H136" s="382">
        <v>1520000</v>
      </c>
      <c r="I136" s="608">
        <v>1445200</v>
      </c>
      <c r="J136" s="610">
        <v>1426750</v>
      </c>
    </row>
    <row r="137" spans="6:10">
      <c r="F137" s="612"/>
      <c r="G137" s="612"/>
      <c r="H137" s="383">
        <v>-18450</v>
      </c>
      <c r="I137" s="614"/>
      <c r="J137" s="613"/>
    </row>
    <row r="138" spans="6:10" ht="15" thickBot="1">
      <c r="F138" s="607"/>
      <c r="G138" s="607"/>
      <c r="H138" s="385">
        <v>1501550</v>
      </c>
      <c r="I138" s="609"/>
      <c r="J138" s="611"/>
    </row>
    <row r="139" spans="6:10">
      <c r="F139" s="606" t="s">
        <v>343</v>
      </c>
      <c r="G139" s="606" t="s">
        <v>342</v>
      </c>
      <c r="H139" s="608">
        <v>785153</v>
      </c>
      <c r="I139" s="608">
        <v>775393</v>
      </c>
      <c r="J139" s="610">
        <v>558537</v>
      </c>
    </row>
    <row r="140" spans="6:10">
      <c r="F140" s="612"/>
      <c r="G140" s="612"/>
      <c r="H140" s="614"/>
      <c r="I140" s="614"/>
      <c r="J140" s="613"/>
    </row>
    <row r="141" spans="6:10" ht="15" thickBot="1">
      <c r="F141" s="607"/>
      <c r="G141" s="607"/>
      <c r="H141" s="609"/>
      <c r="I141" s="609"/>
      <c r="J141" s="611"/>
    </row>
    <row r="142" spans="6:10">
      <c r="F142" s="606" t="s">
        <v>243</v>
      </c>
      <c r="G142" s="606" t="s">
        <v>242</v>
      </c>
      <c r="H142" s="382">
        <v>190790</v>
      </c>
      <c r="I142" s="382">
        <v>190790</v>
      </c>
      <c r="J142" s="610">
        <v>178190</v>
      </c>
    </row>
    <row r="143" spans="6:10">
      <c r="F143" s="612"/>
      <c r="G143" s="612"/>
      <c r="H143" s="386">
        <v>-800</v>
      </c>
      <c r="I143" s="383">
        <v>-5000</v>
      </c>
      <c r="J143" s="613"/>
    </row>
    <row r="144" spans="6:10" ht="15" thickBot="1">
      <c r="F144" s="607"/>
      <c r="G144" s="607"/>
      <c r="H144" s="385">
        <v>189990</v>
      </c>
      <c r="I144" s="385">
        <v>185790</v>
      </c>
      <c r="J144" s="611"/>
    </row>
    <row r="145" spans="6:10" ht="15" thickBot="1">
      <c r="F145" s="387" t="s">
        <v>383</v>
      </c>
      <c r="G145" s="387" t="s">
        <v>382</v>
      </c>
      <c r="H145" s="388">
        <v>5000</v>
      </c>
      <c r="I145" s="388">
        <v>5000</v>
      </c>
      <c r="J145" s="408">
        <v>5000</v>
      </c>
    </row>
    <row r="146" spans="6:10">
      <c r="F146" s="606" t="s">
        <v>375</v>
      </c>
      <c r="G146" s="606" t="s">
        <v>374</v>
      </c>
      <c r="H146" s="608">
        <v>207000</v>
      </c>
      <c r="I146" s="382">
        <v>207000</v>
      </c>
      <c r="J146" s="610">
        <v>178647.4</v>
      </c>
    </row>
    <row r="147" spans="6:10">
      <c r="F147" s="612"/>
      <c r="G147" s="612"/>
      <c r="H147" s="614"/>
      <c r="I147" s="383">
        <v>4547.3999999999996</v>
      </c>
      <c r="J147" s="613"/>
    </row>
    <row r="148" spans="6:10" ht="15" thickBot="1">
      <c r="F148" s="607"/>
      <c r="G148" s="607"/>
      <c r="H148" s="609"/>
      <c r="I148" s="385">
        <v>211547.4</v>
      </c>
      <c r="J148" s="611"/>
    </row>
    <row r="149" spans="6:10" ht="20.25" thickBot="1">
      <c r="F149" s="387" t="s">
        <v>267</v>
      </c>
      <c r="G149" s="387" t="s">
        <v>266</v>
      </c>
      <c r="H149" s="388">
        <v>857445.62</v>
      </c>
      <c r="I149" s="388">
        <v>842245.62</v>
      </c>
      <c r="J149" s="408">
        <v>842245.62</v>
      </c>
    </row>
    <row r="150" spans="6:10">
      <c r="F150" s="606" t="s">
        <v>347</v>
      </c>
      <c r="G150" s="606" t="s">
        <v>346</v>
      </c>
      <c r="H150" s="608">
        <v>425761.47</v>
      </c>
      <c r="I150" s="608">
        <v>416001.47</v>
      </c>
      <c r="J150" s="610">
        <v>414840.47</v>
      </c>
    </row>
    <row r="151" spans="6:10" ht="15" thickBot="1">
      <c r="F151" s="607"/>
      <c r="G151" s="607"/>
      <c r="H151" s="609"/>
      <c r="I151" s="609"/>
      <c r="J151" s="611"/>
    </row>
    <row r="152" spans="6:10">
      <c r="F152" s="606" t="s">
        <v>522</v>
      </c>
      <c r="G152" s="606" t="s">
        <v>331</v>
      </c>
      <c r="H152" s="608">
        <v>685662.69</v>
      </c>
      <c r="I152" s="382">
        <v>554458.79</v>
      </c>
      <c r="J152" s="610">
        <v>421285.12</v>
      </c>
    </row>
    <row r="153" spans="6:10">
      <c r="F153" s="612"/>
      <c r="G153" s="612"/>
      <c r="H153" s="614"/>
      <c r="I153" s="386">
        <v>260</v>
      </c>
      <c r="J153" s="613"/>
    </row>
    <row r="154" spans="6:10" ht="15" thickBot="1">
      <c r="F154" s="607"/>
      <c r="G154" s="607"/>
      <c r="H154" s="609"/>
      <c r="I154" s="385">
        <v>554718.79</v>
      </c>
      <c r="J154" s="611"/>
    </row>
    <row r="155" spans="6:10">
      <c r="F155" s="606" t="s">
        <v>273</v>
      </c>
      <c r="G155" s="606" t="s">
        <v>272</v>
      </c>
      <c r="H155" s="608">
        <v>89570</v>
      </c>
      <c r="I155" s="608">
        <v>89570</v>
      </c>
      <c r="J155" s="610">
        <v>59570</v>
      </c>
    </row>
    <row r="156" spans="6:10" ht="15" thickBot="1">
      <c r="F156" s="607"/>
      <c r="G156" s="607"/>
      <c r="H156" s="609"/>
      <c r="I156" s="609"/>
      <c r="J156" s="611"/>
    </row>
    <row r="157" spans="6:10">
      <c r="F157" s="606" t="s">
        <v>288</v>
      </c>
      <c r="G157" s="606" t="s">
        <v>287</v>
      </c>
      <c r="H157" s="608">
        <v>931000</v>
      </c>
      <c r="I157" s="382">
        <v>931000</v>
      </c>
      <c r="J157" s="610">
        <v>3000</v>
      </c>
    </row>
    <row r="158" spans="6:10">
      <c r="F158" s="612"/>
      <c r="G158" s="612"/>
      <c r="H158" s="614"/>
      <c r="I158" s="383">
        <v>29000</v>
      </c>
      <c r="J158" s="613"/>
    </row>
    <row r="159" spans="6:10" ht="15" thickBot="1">
      <c r="F159" s="607"/>
      <c r="G159" s="607"/>
      <c r="H159" s="609"/>
      <c r="I159" s="385">
        <v>960000</v>
      </c>
      <c r="J159" s="611"/>
    </row>
    <row r="160" spans="6:10">
      <c r="F160" s="606" t="s">
        <v>307</v>
      </c>
      <c r="G160" s="606" t="s">
        <v>306</v>
      </c>
      <c r="H160" s="608">
        <v>709100</v>
      </c>
      <c r="I160" s="382">
        <v>709100</v>
      </c>
      <c r="J160" s="610">
        <v>340100</v>
      </c>
    </row>
    <row r="161" spans="6:10">
      <c r="F161" s="612"/>
      <c r="G161" s="612"/>
      <c r="H161" s="614"/>
      <c r="I161" s="383">
        <v>-5000</v>
      </c>
      <c r="J161" s="613"/>
    </row>
    <row r="162" spans="6:10" ht="15" thickBot="1">
      <c r="F162" s="607"/>
      <c r="G162" s="607"/>
      <c r="H162" s="609"/>
      <c r="I162" s="385">
        <v>704100</v>
      </c>
      <c r="J162" s="611"/>
    </row>
    <row r="163" spans="6:10">
      <c r="F163" s="606" t="s">
        <v>339</v>
      </c>
      <c r="G163" s="606" t="s">
        <v>338</v>
      </c>
      <c r="H163" s="608">
        <v>117300</v>
      </c>
      <c r="I163" s="608">
        <v>117000</v>
      </c>
      <c r="J163" s="615"/>
    </row>
    <row r="164" spans="6:10">
      <c r="F164" s="612"/>
      <c r="G164" s="612"/>
      <c r="H164" s="614"/>
      <c r="I164" s="614"/>
      <c r="J164" s="620"/>
    </row>
    <row r="165" spans="6:10" ht="15" thickBot="1">
      <c r="F165" s="607"/>
      <c r="G165" s="607"/>
      <c r="H165" s="609"/>
      <c r="I165" s="609"/>
      <c r="J165" s="616"/>
    </row>
    <row r="166" spans="6:10">
      <c r="F166" s="606" t="s">
        <v>523</v>
      </c>
      <c r="G166" s="606" t="s">
        <v>362</v>
      </c>
      <c r="H166" s="382">
        <v>179043</v>
      </c>
      <c r="I166" s="382">
        <v>158083</v>
      </c>
      <c r="J166" s="610">
        <v>112115.89</v>
      </c>
    </row>
    <row r="167" spans="6:10">
      <c r="F167" s="612"/>
      <c r="G167" s="612"/>
      <c r="H167" s="383">
        <v>-1000</v>
      </c>
      <c r="I167" s="383">
        <v>3890</v>
      </c>
      <c r="J167" s="613"/>
    </row>
    <row r="168" spans="6:10" ht="15" thickBot="1">
      <c r="F168" s="607"/>
      <c r="G168" s="607"/>
      <c r="H168" s="385">
        <v>178043</v>
      </c>
      <c r="I168" s="385">
        <v>161973</v>
      </c>
      <c r="J168" s="611"/>
    </row>
    <row r="169" spans="6:10">
      <c r="F169" s="606" t="s">
        <v>253</v>
      </c>
      <c r="G169" s="606" t="s">
        <v>252</v>
      </c>
      <c r="H169" s="608">
        <v>621673.82999999996</v>
      </c>
      <c r="I169" s="382">
        <v>621673.82999999996</v>
      </c>
      <c r="J169" s="610">
        <v>388427.52000000002</v>
      </c>
    </row>
    <row r="170" spans="6:10">
      <c r="F170" s="612"/>
      <c r="G170" s="612"/>
      <c r="H170" s="614"/>
      <c r="I170" s="383">
        <v>-4766.25</v>
      </c>
      <c r="J170" s="613"/>
    </row>
    <row r="171" spans="6:10" ht="15" thickBot="1">
      <c r="F171" s="607"/>
      <c r="G171" s="607"/>
      <c r="H171" s="609"/>
      <c r="I171" s="385">
        <v>616907.57999999996</v>
      </c>
      <c r="J171" s="611"/>
    </row>
    <row r="172" spans="6:10">
      <c r="F172" s="606" t="s">
        <v>313</v>
      </c>
      <c r="G172" s="606" t="s">
        <v>312</v>
      </c>
      <c r="H172" s="608">
        <v>6000</v>
      </c>
      <c r="I172" s="608">
        <v>6000</v>
      </c>
      <c r="J172" s="615"/>
    </row>
    <row r="173" spans="6:10" ht="15" thickBot="1">
      <c r="F173" s="607"/>
      <c r="G173" s="607"/>
      <c r="H173" s="609"/>
      <c r="I173" s="609"/>
      <c r="J173" s="616"/>
    </row>
    <row r="174" spans="6:10" ht="15" thickBot="1">
      <c r="F174" s="387" t="s">
        <v>373</v>
      </c>
      <c r="G174" s="387" t="s">
        <v>372</v>
      </c>
      <c r="H174" s="388">
        <v>200419</v>
      </c>
      <c r="I174" s="388">
        <v>200419</v>
      </c>
      <c r="J174" s="408">
        <v>200419</v>
      </c>
    </row>
    <row r="175" spans="6:10">
      <c r="F175" s="606" t="s">
        <v>282</v>
      </c>
      <c r="G175" s="606" t="s">
        <v>281</v>
      </c>
      <c r="H175" s="608">
        <v>53000</v>
      </c>
      <c r="I175" s="608">
        <v>53000</v>
      </c>
      <c r="J175" s="610">
        <v>4000</v>
      </c>
    </row>
    <row r="176" spans="6:10" ht="15" thickBot="1">
      <c r="F176" s="607"/>
      <c r="G176" s="607"/>
      <c r="H176" s="609"/>
      <c r="I176" s="609"/>
      <c r="J176" s="611"/>
    </row>
    <row r="177" spans="6:10">
      <c r="F177" s="606" t="s">
        <v>311</v>
      </c>
      <c r="G177" s="606" t="s">
        <v>310</v>
      </c>
      <c r="H177" s="608">
        <v>63000</v>
      </c>
      <c r="I177" s="382">
        <v>63000</v>
      </c>
      <c r="J177" s="610">
        <v>25000</v>
      </c>
    </row>
    <row r="178" spans="6:10">
      <c r="F178" s="612"/>
      <c r="G178" s="612"/>
      <c r="H178" s="614"/>
      <c r="I178" s="383">
        <v>-8000</v>
      </c>
      <c r="J178" s="613"/>
    </row>
    <row r="179" spans="6:10" ht="15" thickBot="1">
      <c r="F179" s="607"/>
      <c r="G179" s="607"/>
      <c r="H179" s="609"/>
      <c r="I179" s="385">
        <v>55000</v>
      </c>
      <c r="J179" s="611"/>
    </row>
    <row r="180" spans="6:10">
      <c r="F180" s="606" t="s">
        <v>345</v>
      </c>
      <c r="G180" s="606" t="s">
        <v>344</v>
      </c>
      <c r="H180" s="608">
        <v>483771.85</v>
      </c>
      <c r="I180" s="382">
        <v>483771.85</v>
      </c>
      <c r="J180" s="610">
        <v>478771.85</v>
      </c>
    </row>
    <row r="181" spans="6:10">
      <c r="F181" s="612"/>
      <c r="G181" s="612"/>
      <c r="H181" s="614"/>
      <c r="I181" s="383">
        <v>-5000</v>
      </c>
      <c r="J181" s="613"/>
    </row>
    <row r="182" spans="6:10" ht="15" thickBot="1">
      <c r="F182" s="607"/>
      <c r="G182" s="607"/>
      <c r="H182" s="609"/>
      <c r="I182" s="385">
        <v>478771.85</v>
      </c>
      <c r="J182" s="611"/>
    </row>
    <row r="183" spans="6:10" ht="15" thickBot="1">
      <c r="F183" s="387" t="s">
        <v>318</v>
      </c>
      <c r="G183" s="387" t="s">
        <v>376</v>
      </c>
      <c r="H183" s="388">
        <v>101307</v>
      </c>
      <c r="I183" s="388">
        <v>101307</v>
      </c>
      <c r="J183" s="408">
        <v>101307</v>
      </c>
    </row>
    <row r="184" spans="6:10">
      <c r="F184" s="606" t="s">
        <v>274</v>
      </c>
      <c r="G184" s="606" t="s">
        <v>524</v>
      </c>
      <c r="H184" s="382">
        <v>766633.9</v>
      </c>
      <c r="I184" s="382">
        <v>688733.9</v>
      </c>
      <c r="J184" s="610">
        <v>533277.23</v>
      </c>
    </row>
    <row r="185" spans="6:10">
      <c r="F185" s="612"/>
      <c r="G185" s="612"/>
      <c r="H185" s="383">
        <v>-11200</v>
      </c>
      <c r="I185" s="383">
        <v>22501</v>
      </c>
      <c r="J185" s="613"/>
    </row>
    <row r="186" spans="6:10" ht="15" thickBot="1">
      <c r="F186" s="607"/>
      <c r="G186" s="607"/>
      <c r="H186" s="385">
        <v>755433.9</v>
      </c>
      <c r="I186" s="385">
        <v>711234.9</v>
      </c>
      <c r="J186" s="611"/>
    </row>
    <row r="187" spans="6:10">
      <c r="F187" s="606" t="s">
        <v>324</v>
      </c>
      <c r="G187" s="606" t="s">
        <v>323</v>
      </c>
      <c r="H187" s="608">
        <v>42880818.700000003</v>
      </c>
      <c r="I187" s="608">
        <v>41075990.159999996</v>
      </c>
      <c r="J187" s="610">
        <v>41020549.159999996</v>
      </c>
    </row>
    <row r="188" spans="6:10" ht="15" thickBot="1">
      <c r="F188" s="607"/>
      <c r="G188" s="607"/>
      <c r="H188" s="609"/>
      <c r="I188" s="609"/>
      <c r="J188" s="611"/>
    </row>
    <row r="189" spans="6:10">
      <c r="F189" s="606" t="s">
        <v>247</v>
      </c>
      <c r="G189" s="606" t="s">
        <v>246</v>
      </c>
      <c r="H189" s="608">
        <v>1249629.28</v>
      </c>
      <c r="I189" s="382">
        <v>1083393.68</v>
      </c>
      <c r="J189" s="610">
        <v>1065617.68</v>
      </c>
    </row>
    <row r="190" spans="6:10">
      <c r="F190" s="612"/>
      <c r="G190" s="612"/>
      <c r="H190" s="614"/>
      <c r="I190" s="383">
        <v>-17701</v>
      </c>
      <c r="J190" s="613"/>
    </row>
    <row r="191" spans="6:10" ht="15" thickBot="1">
      <c r="F191" s="607"/>
      <c r="G191" s="607"/>
      <c r="H191" s="609"/>
      <c r="I191" s="385">
        <v>1065692.68</v>
      </c>
      <c r="J191" s="611"/>
    </row>
    <row r="192" spans="6:10" ht="15" thickBot="1">
      <c r="F192" s="387" t="s">
        <v>525</v>
      </c>
      <c r="G192" s="387" t="s">
        <v>526</v>
      </c>
      <c r="H192" s="388">
        <v>2700</v>
      </c>
      <c r="I192" s="388">
        <v>2700</v>
      </c>
      <c r="J192" s="408">
        <v>2700</v>
      </c>
    </row>
    <row r="193" spans="6:10">
      <c r="F193" s="606" t="s">
        <v>326</v>
      </c>
      <c r="G193" s="606" t="s">
        <v>325</v>
      </c>
      <c r="H193" s="608">
        <v>8506478.8399999999</v>
      </c>
      <c r="I193" s="608">
        <v>8433026.0800000001</v>
      </c>
      <c r="J193" s="610">
        <v>8421259.7699999996</v>
      </c>
    </row>
    <row r="194" spans="6:10" ht="15" thickBot="1">
      <c r="F194" s="607"/>
      <c r="G194" s="607"/>
      <c r="H194" s="609"/>
      <c r="I194" s="609"/>
      <c r="J194" s="611"/>
    </row>
    <row r="195" spans="6:10" ht="15" thickBot="1">
      <c r="F195" s="387" t="s">
        <v>249</v>
      </c>
      <c r="G195" s="387" t="s">
        <v>248</v>
      </c>
      <c r="H195" s="388">
        <v>41828.160000000003</v>
      </c>
      <c r="I195" s="388">
        <v>34378.160000000003</v>
      </c>
      <c r="J195" s="408">
        <v>34378.160000000003</v>
      </c>
    </row>
    <row r="196" spans="6:10">
      <c r="F196" s="606" t="s">
        <v>337</v>
      </c>
      <c r="G196" s="606" t="s">
        <v>336</v>
      </c>
      <c r="H196" s="608">
        <v>122178.33</v>
      </c>
      <c r="I196" s="608">
        <v>122178.33</v>
      </c>
      <c r="J196" s="610">
        <v>37117.800000000003</v>
      </c>
    </row>
    <row r="197" spans="6:10">
      <c r="F197" s="612"/>
      <c r="G197" s="612"/>
      <c r="H197" s="614"/>
      <c r="I197" s="614"/>
      <c r="J197" s="613"/>
    </row>
    <row r="198" spans="6:10" ht="15" thickBot="1">
      <c r="F198" s="607"/>
      <c r="G198" s="607"/>
      <c r="H198" s="609"/>
      <c r="I198" s="609"/>
      <c r="J198" s="611"/>
    </row>
    <row r="199" spans="6:10" ht="15" thickBot="1">
      <c r="F199" s="387" t="s">
        <v>389</v>
      </c>
      <c r="G199" s="387" t="s">
        <v>388</v>
      </c>
      <c r="H199" s="388">
        <v>1618412.49</v>
      </c>
      <c r="I199" s="388">
        <v>1294730</v>
      </c>
      <c r="J199" s="408">
        <v>1294730</v>
      </c>
    </row>
    <row r="200" spans="6:10">
      <c r="F200" s="606" t="s">
        <v>335</v>
      </c>
      <c r="G200" s="606" t="s">
        <v>334</v>
      </c>
      <c r="H200" s="608">
        <v>704510.5</v>
      </c>
      <c r="I200" s="608">
        <v>666343</v>
      </c>
      <c r="J200" s="610">
        <v>171518.5</v>
      </c>
    </row>
    <row r="201" spans="6:10">
      <c r="F201" s="612"/>
      <c r="G201" s="612"/>
      <c r="H201" s="614"/>
      <c r="I201" s="614"/>
      <c r="J201" s="613"/>
    </row>
    <row r="202" spans="6:10" ht="15" thickBot="1">
      <c r="F202" s="607"/>
      <c r="G202" s="607"/>
      <c r="H202" s="609"/>
      <c r="I202" s="609"/>
      <c r="J202" s="611"/>
    </row>
    <row r="203" spans="6:10">
      <c r="F203" s="606" t="s">
        <v>299</v>
      </c>
      <c r="G203" s="606" t="s">
        <v>298</v>
      </c>
      <c r="H203" s="608">
        <v>78593.78</v>
      </c>
      <c r="I203" s="608">
        <v>78593.78</v>
      </c>
      <c r="J203" s="610">
        <v>49593.78</v>
      </c>
    </row>
    <row r="204" spans="6:10">
      <c r="F204" s="612"/>
      <c r="G204" s="612"/>
      <c r="H204" s="614"/>
      <c r="I204" s="614"/>
      <c r="J204" s="613"/>
    </row>
    <row r="205" spans="6:10" ht="15" thickBot="1">
      <c r="F205" s="607"/>
      <c r="G205" s="607"/>
      <c r="H205" s="609"/>
      <c r="I205" s="609"/>
      <c r="J205" s="611"/>
    </row>
    <row r="206" spans="6:10">
      <c r="F206" s="606" t="s">
        <v>256</v>
      </c>
      <c r="G206" s="606" t="s">
        <v>255</v>
      </c>
      <c r="H206" s="608">
        <v>1263738</v>
      </c>
      <c r="I206" s="608">
        <v>1263738</v>
      </c>
      <c r="J206" s="610">
        <v>1245898</v>
      </c>
    </row>
    <row r="207" spans="6:10" ht="15" thickBot="1">
      <c r="F207" s="607"/>
      <c r="G207" s="607"/>
      <c r="H207" s="609"/>
      <c r="I207" s="609"/>
      <c r="J207" s="611"/>
    </row>
    <row r="208" spans="6:10">
      <c r="F208" s="606" t="s">
        <v>385</v>
      </c>
      <c r="G208" s="606" t="s">
        <v>384</v>
      </c>
      <c r="H208" s="608">
        <v>115380</v>
      </c>
      <c r="I208" s="608">
        <v>92304</v>
      </c>
      <c r="J208" s="610">
        <v>82689</v>
      </c>
    </row>
    <row r="209" spans="6:10" ht="15" thickBot="1">
      <c r="F209" s="607"/>
      <c r="G209" s="607"/>
      <c r="H209" s="609"/>
      <c r="I209" s="609"/>
      <c r="J209" s="611"/>
    </row>
    <row r="210" spans="6:10" ht="20.25" thickBot="1">
      <c r="F210" s="387" t="s">
        <v>333</v>
      </c>
      <c r="G210" s="387" t="s">
        <v>332</v>
      </c>
      <c r="H210" s="388">
        <v>110000</v>
      </c>
      <c r="I210" s="388">
        <v>88000</v>
      </c>
      <c r="J210" s="408">
        <v>88000</v>
      </c>
    </row>
    <row r="211" spans="6:10">
      <c r="F211" s="606" t="s">
        <v>322</v>
      </c>
      <c r="G211" s="606" t="s">
        <v>321</v>
      </c>
      <c r="H211" s="608">
        <v>50000</v>
      </c>
      <c r="I211" s="608">
        <v>40000</v>
      </c>
      <c r="J211" s="610">
        <v>35750</v>
      </c>
    </row>
    <row r="212" spans="6:10" ht="15" thickBot="1">
      <c r="F212" s="607"/>
      <c r="G212" s="607"/>
      <c r="H212" s="609"/>
      <c r="I212" s="609"/>
      <c r="J212" s="611"/>
    </row>
    <row r="213" spans="6:10">
      <c r="F213" s="606" t="s">
        <v>285</v>
      </c>
      <c r="G213" s="606" t="s">
        <v>284</v>
      </c>
      <c r="H213" s="382">
        <v>328276</v>
      </c>
      <c r="I213" s="382">
        <v>326134</v>
      </c>
      <c r="J213" s="610">
        <v>320254</v>
      </c>
    </row>
    <row r="214" spans="6:10">
      <c r="F214" s="612"/>
      <c r="G214" s="612"/>
      <c r="H214" s="386">
        <v>531.51</v>
      </c>
      <c r="I214" s="383">
        <v>-5000</v>
      </c>
      <c r="J214" s="613"/>
    </row>
    <row r="215" spans="6:10" ht="15" thickBot="1">
      <c r="F215" s="607"/>
      <c r="G215" s="607"/>
      <c r="H215" s="385">
        <v>328807.51</v>
      </c>
      <c r="I215" s="385">
        <v>321134</v>
      </c>
      <c r="J215" s="611"/>
    </row>
    <row r="216" spans="6:10">
      <c r="F216" s="606" t="s">
        <v>366</v>
      </c>
      <c r="G216" s="606" t="s">
        <v>365</v>
      </c>
      <c r="H216" s="608">
        <v>45500</v>
      </c>
      <c r="I216" s="608">
        <v>45500</v>
      </c>
      <c r="J216" s="610">
        <v>45300</v>
      </c>
    </row>
    <row r="217" spans="6:10" ht="15" thickBot="1">
      <c r="F217" s="607"/>
      <c r="G217" s="607"/>
      <c r="H217" s="609"/>
      <c r="I217" s="609"/>
      <c r="J217" s="611"/>
    </row>
    <row r="218" spans="6:10">
      <c r="F218" s="606" t="s">
        <v>368</v>
      </c>
      <c r="G218" s="606" t="s">
        <v>367</v>
      </c>
      <c r="H218" s="608">
        <v>48600</v>
      </c>
      <c r="I218" s="608">
        <v>48600</v>
      </c>
      <c r="J218" s="610">
        <v>1200</v>
      </c>
    </row>
    <row r="219" spans="6:10" ht="15" thickBot="1">
      <c r="F219" s="607"/>
      <c r="G219" s="607"/>
      <c r="H219" s="609"/>
      <c r="I219" s="609"/>
      <c r="J219" s="611"/>
    </row>
    <row r="220" spans="6:10" ht="15" thickBot="1">
      <c r="F220" s="387" t="s">
        <v>527</v>
      </c>
      <c r="G220" s="387" t="s">
        <v>528</v>
      </c>
      <c r="H220" s="388">
        <v>250000</v>
      </c>
      <c r="I220" s="388">
        <v>250000</v>
      </c>
      <c r="J220" s="408">
        <v>250000</v>
      </c>
    </row>
    <row r="221" spans="6:10">
      <c r="F221" s="606" t="s">
        <v>328</v>
      </c>
      <c r="G221" s="606" t="s">
        <v>327</v>
      </c>
      <c r="H221" s="608">
        <v>49050</v>
      </c>
      <c r="I221" s="608">
        <v>49050</v>
      </c>
      <c r="J221" s="610">
        <v>43050</v>
      </c>
    </row>
    <row r="222" spans="6:10">
      <c r="F222" s="612"/>
      <c r="G222" s="612"/>
      <c r="H222" s="614"/>
      <c r="I222" s="614"/>
      <c r="J222" s="613"/>
    </row>
    <row r="223" spans="6:10" ht="15" thickBot="1">
      <c r="F223" s="607"/>
      <c r="G223" s="607"/>
      <c r="H223" s="609"/>
      <c r="I223" s="609"/>
      <c r="J223" s="611"/>
    </row>
    <row r="224" spans="6:10" ht="15" thickBot="1">
      <c r="F224" s="387" t="s">
        <v>356</v>
      </c>
      <c r="G224" s="387" t="s">
        <v>355</v>
      </c>
      <c r="H224" s="388">
        <v>230000</v>
      </c>
      <c r="I224" s="388">
        <v>230000</v>
      </c>
      <c r="J224" s="408">
        <v>230000</v>
      </c>
    </row>
    <row r="225" spans="6:10">
      <c r="F225" s="606" t="s">
        <v>303</v>
      </c>
      <c r="G225" s="606" t="s">
        <v>302</v>
      </c>
      <c r="H225" s="608">
        <v>1500</v>
      </c>
      <c r="I225" s="608">
        <v>1500</v>
      </c>
      <c r="J225" s="615"/>
    </row>
    <row r="226" spans="6:10" ht="15" thickBot="1">
      <c r="F226" s="607"/>
      <c r="G226" s="607"/>
      <c r="H226" s="609"/>
      <c r="I226" s="609"/>
      <c r="J226" s="616"/>
    </row>
    <row r="227" spans="6:10" ht="20.25" thickBot="1">
      <c r="F227" s="387" t="s">
        <v>378</v>
      </c>
      <c r="G227" s="387" t="s">
        <v>377</v>
      </c>
      <c r="H227" s="409">
        <v>100</v>
      </c>
      <c r="I227" s="409">
        <v>100</v>
      </c>
      <c r="J227" s="410">
        <v>100</v>
      </c>
    </row>
    <row r="228" spans="6:10">
      <c r="F228" s="606" t="s">
        <v>305</v>
      </c>
      <c r="G228" s="606" t="s">
        <v>304</v>
      </c>
      <c r="H228" s="608">
        <v>230000</v>
      </c>
      <c r="I228" s="608">
        <v>230000</v>
      </c>
      <c r="J228" s="610">
        <v>70000</v>
      </c>
    </row>
    <row r="229" spans="6:10" ht="15" thickBot="1">
      <c r="F229" s="607"/>
      <c r="G229" s="607"/>
      <c r="H229" s="609"/>
      <c r="I229" s="609"/>
      <c r="J229" s="611"/>
    </row>
    <row r="230" spans="6:10">
      <c r="F230" s="606" t="s">
        <v>309</v>
      </c>
      <c r="G230" s="606" t="s">
        <v>308</v>
      </c>
      <c r="H230" s="608">
        <v>42352</v>
      </c>
      <c r="I230" s="382">
        <v>42352</v>
      </c>
      <c r="J230" s="610">
        <v>38980.800000000003</v>
      </c>
    </row>
    <row r="231" spans="6:10">
      <c r="F231" s="612"/>
      <c r="G231" s="612"/>
      <c r="H231" s="614"/>
      <c r="I231" s="386">
        <v>95.26</v>
      </c>
      <c r="J231" s="613"/>
    </row>
    <row r="232" spans="6:10" ht="15" thickBot="1">
      <c r="F232" s="607"/>
      <c r="G232" s="607"/>
      <c r="H232" s="609"/>
      <c r="I232" s="385">
        <v>42447.26</v>
      </c>
      <c r="J232" s="611"/>
    </row>
    <row r="233" spans="6:10">
      <c r="F233" s="606" t="s">
        <v>280</v>
      </c>
      <c r="G233" s="606" t="s">
        <v>279</v>
      </c>
      <c r="H233" s="608">
        <v>159135.12</v>
      </c>
      <c r="I233" s="382">
        <v>156270</v>
      </c>
      <c r="J233" s="610">
        <v>136928.25</v>
      </c>
    </row>
    <row r="234" spans="6:10">
      <c r="F234" s="612"/>
      <c r="G234" s="612"/>
      <c r="H234" s="614"/>
      <c r="I234" s="383">
        <v>-2121.75</v>
      </c>
      <c r="J234" s="613"/>
    </row>
    <row r="235" spans="6:10" ht="15" thickBot="1">
      <c r="F235" s="607"/>
      <c r="G235" s="607"/>
      <c r="H235" s="609"/>
      <c r="I235" s="385">
        <v>154148.25</v>
      </c>
      <c r="J235" s="611"/>
    </row>
    <row r="236" spans="6:10">
      <c r="F236" s="606" t="s">
        <v>271</v>
      </c>
      <c r="G236" s="606" t="s">
        <v>270</v>
      </c>
      <c r="H236" s="382">
        <v>67808</v>
      </c>
      <c r="I236" s="382">
        <v>67808</v>
      </c>
      <c r="J236" s="610">
        <v>51346</v>
      </c>
    </row>
    <row r="237" spans="6:10">
      <c r="F237" s="612"/>
      <c r="G237" s="612"/>
      <c r="H237" s="383">
        <v>13000</v>
      </c>
      <c r="I237" s="383">
        <v>6038</v>
      </c>
      <c r="J237" s="613"/>
    </row>
    <row r="238" spans="6:10" ht="15" thickBot="1">
      <c r="F238" s="607"/>
      <c r="G238" s="607"/>
      <c r="H238" s="385">
        <v>80808</v>
      </c>
      <c r="I238" s="385">
        <v>73846</v>
      </c>
      <c r="J238" s="611"/>
    </row>
    <row r="239" spans="6:10" ht="15" thickBot="1">
      <c r="F239" s="387" t="s">
        <v>330</v>
      </c>
      <c r="G239" s="387" t="s">
        <v>329</v>
      </c>
      <c r="H239" s="388">
        <v>10000</v>
      </c>
      <c r="I239" s="388">
        <v>10000</v>
      </c>
      <c r="J239" s="408">
        <v>10000</v>
      </c>
    </row>
    <row r="240" spans="6:10">
      <c r="F240" s="606" t="s">
        <v>361</v>
      </c>
      <c r="G240" s="606" t="s">
        <v>360</v>
      </c>
      <c r="H240" s="382">
        <v>22200</v>
      </c>
      <c r="I240" s="608">
        <v>2200</v>
      </c>
      <c r="J240" s="617">
        <v>200</v>
      </c>
    </row>
    <row r="241" spans="6:10">
      <c r="F241" s="612"/>
      <c r="G241" s="612"/>
      <c r="H241" s="383">
        <v>-2000</v>
      </c>
      <c r="I241" s="614"/>
      <c r="J241" s="618"/>
    </row>
    <row r="242" spans="6:10" ht="15" thickBot="1">
      <c r="F242" s="607"/>
      <c r="G242" s="607"/>
      <c r="H242" s="385">
        <v>20200</v>
      </c>
      <c r="I242" s="609"/>
      <c r="J242" s="619"/>
    </row>
    <row r="243" spans="6:10">
      <c r="F243" s="606" t="s">
        <v>258</v>
      </c>
      <c r="G243" s="606" t="s">
        <v>257</v>
      </c>
      <c r="H243" s="382">
        <v>45300</v>
      </c>
      <c r="I243" s="608">
        <v>45300</v>
      </c>
      <c r="J243" s="610">
        <v>37800</v>
      </c>
    </row>
    <row r="244" spans="6:10">
      <c r="F244" s="612"/>
      <c r="G244" s="612"/>
      <c r="H244" s="383">
        <v>-7500</v>
      </c>
      <c r="I244" s="614"/>
      <c r="J244" s="613"/>
    </row>
    <row r="245" spans="6:10" ht="15" thickBot="1">
      <c r="F245" s="607"/>
      <c r="G245" s="607"/>
      <c r="H245" s="385">
        <v>37800</v>
      </c>
      <c r="I245" s="609"/>
      <c r="J245" s="611"/>
    </row>
    <row r="246" spans="6:10" ht="15" thickBot="1">
      <c r="F246" s="387" t="s">
        <v>392</v>
      </c>
      <c r="G246" s="387" t="s">
        <v>391</v>
      </c>
      <c r="H246" s="388">
        <v>20000</v>
      </c>
      <c r="I246" s="388">
        <v>20000</v>
      </c>
      <c r="J246" s="408">
        <v>20000</v>
      </c>
    </row>
    <row r="247" spans="6:10" ht="15" thickBot="1">
      <c r="F247" s="387" t="s">
        <v>278</v>
      </c>
      <c r="G247" s="387" t="s">
        <v>277</v>
      </c>
      <c r="H247" s="388">
        <v>16000</v>
      </c>
      <c r="I247" s="388">
        <v>16000</v>
      </c>
      <c r="J247" s="408">
        <v>16000</v>
      </c>
    </row>
    <row r="248" spans="6:10">
      <c r="F248" s="606" t="s">
        <v>245</v>
      </c>
      <c r="G248" s="606" t="s">
        <v>244</v>
      </c>
      <c r="H248" s="382">
        <v>210263.45</v>
      </c>
      <c r="I248" s="382">
        <v>203949.45</v>
      </c>
      <c r="J248" s="610">
        <v>194249.45</v>
      </c>
    </row>
    <row r="249" spans="6:10">
      <c r="F249" s="612"/>
      <c r="G249" s="612"/>
      <c r="H249" s="383">
        <v>-1500</v>
      </c>
      <c r="I249" s="383">
        <v>1000</v>
      </c>
      <c r="J249" s="613"/>
    </row>
    <row r="250" spans="6:10" ht="15" thickBot="1">
      <c r="F250" s="607"/>
      <c r="G250" s="607"/>
      <c r="H250" s="385">
        <v>208763.45</v>
      </c>
      <c r="I250" s="385">
        <v>204949.45</v>
      </c>
      <c r="J250" s="611"/>
    </row>
    <row r="251" spans="6:10">
      <c r="F251" s="606" t="s">
        <v>359</v>
      </c>
      <c r="G251" s="606" t="s">
        <v>358</v>
      </c>
      <c r="H251" s="608">
        <v>181851.13</v>
      </c>
      <c r="I251" s="608">
        <v>181231.13</v>
      </c>
      <c r="J251" s="610">
        <v>174231.13</v>
      </c>
    </row>
    <row r="252" spans="6:10" ht="15" thickBot="1">
      <c r="F252" s="607"/>
      <c r="G252" s="607"/>
      <c r="H252" s="609"/>
      <c r="I252" s="609"/>
      <c r="J252" s="611"/>
    </row>
    <row r="253" spans="6:10" ht="20.25" thickBot="1">
      <c r="F253" s="387" t="s">
        <v>296</v>
      </c>
      <c r="G253" s="387" t="s">
        <v>295</v>
      </c>
      <c r="H253" s="388">
        <v>45000</v>
      </c>
      <c r="I253" s="388">
        <v>44000</v>
      </c>
      <c r="J253" s="408">
        <v>44000</v>
      </c>
    </row>
    <row r="254" spans="6:10" ht="15" thickBot="1">
      <c r="F254" s="387" t="s">
        <v>292</v>
      </c>
      <c r="G254" s="387" t="s">
        <v>291</v>
      </c>
      <c r="H254" s="388">
        <v>36347.769999999997</v>
      </c>
      <c r="I254" s="388">
        <v>34847.769999999997</v>
      </c>
      <c r="J254" s="408">
        <v>34847.769999999997</v>
      </c>
    </row>
    <row r="255" spans="6:10">
      <c r="F255" s="606" t="s">
        <v>301</v>
      </c>
      <c r="G255" s="606" t="s">
        <v>300</v>
      </c>
      <c r="H255" s="608">
        <v>76110</v>
      </c>
      <c r="I255" s="608">
        <v>76110</v>
      </c>
      <c r="J255" s="610">
        <v>6110</v>
      </c>
    </row>
    <row r="256" spans="6:10" ht="15" thickBot="1">
      <c r="F256" s="607"/>
      <c r="G256" s="607"/>
      <c r="H256" s="609"/>
      <c r="I256" s="609"/>
      <c r="J256" s="611"/>
    </row>
    <row r="257" spans="6:10">
      <c r="F257" s="606" t="s">
        <v>529</v>
      </c>
      <c r="G257" s="606" t="s">
        <v>530</v>
      </c>
      <c r="H257" s="608">
        <v>15000</v>
      </c>
      <c r="I257" s="608">
        <v>15000</v>
      </c>
      <c r="J257" s="615"/>
    </row>
    <row r="258" spans="6:10" ht="15" thickBot="1">
      <c r="F258" s="607"/>
      <c r="G258" s="607"/>
      <c r="H258" s="609"/>
      <c r="I258" s="609"/>
      <c r="J258" s="616"/>
    </row>
    <row r="259" spans="6:10">
      <c r="F259" s="606" t="s">
        <v>357</v>
      </c>
      <c r="G259" s="606" t="s">
        <v>371</v>
      </c>
      <c r="H259" s="608">
        <v>30610</v>
      </c>
      <c r="I259" s="608">
        <v>29970</v>
      </c>
      <c r="J259" s="610">
        <v>27820</v>
      </c>
    </row>
    <row r="260" spans="6:10" ht="15" thickBot="1">
      <c r="F260" s="607"/>
      <c r="G260" s="607"/>
      <c r="H260" s="609"/>
      <c r="I260" s="609"/>
      <c r="J260" s="611"/>
    </row>
    <row r="261" spans="6:10">
      <c r="F261" s="606" t="s">
        <v>364</v>
      </c>
      <c r="G261" s="606" t="s">
        <v>363</v>
      </c>
      <c r="H261" s="608">
        <v>303835</v>
      </c>
      <c r="I261" s="608">
        <v>283755</v>
      </c>
      <c r="J261" s="610">
        <v>265165</v>
      </c>
    </row>
    <row r="262" spans="6:10" ht="15" thickBot="1">
      <c r="F262" s="607"/>
      <c r="G262" s="607"/>
      <c r="H262" s="609"/>
      <c r="I262" s="609"/>
      <c r="J262" s="611"/>
    </row>
    <row r="263" spans="6:10">
      <c r="F263" s="606" t="s">
        <v>276</v>
      </c>
      <c r="G263" s="606" t="s">
        <v>275</v>
      </c>
      <c r="H263" s="382">
        <v>20000</v>
      </c>
      <c r="I263" s="382">
        <v>20000</v>
      </c>
      <c r="J263" s="610">
        <v>21850</v>
      </c>
    </row>
    <row r="264" spans="6:10">
      <c r="F264" s="612"/>
      <c r="G264" s="612"/>
      <c r="H264" s="383">
        <v>198250</v>
      </c>
      <c r="I264" s="383">
        <v>2050</v>
      </c>
      <c r="J264" s="613"/>
    </row>
    <row r="265" spans="6:10" ht="15" thickBot="1">
      <c r="F265" s="607"/>
      <c r="G265" s="607"/>
      <c r="H265" s="385">
        <v>218250</v>
      </c>
      <c r="I265" s="385">
        <v>22050</v>
      </c>
      <c r="J265" s="611"/>
    </row>
    <row r="266" spans="6:10" ht="15" thickBot="1">
      <c r="F266" s="387" t="s">
        <v>972</v>
      </c>
      <c r="G266" s="387" t="s">
        <v>973</v>
      </c>
      <c r="H266" s="388">
        <v>73400</v>
      </c>
      <c r="I266" s="388">
        <v>73400</v>
      </c>
      <c r="J266" s="408">
        <v>73400</v>
      </c>
    </row>
    <row r="267" spans="6:10" ht="15" thickBot="1">
      <c r="F267" s="387" t="s">
        <v>974</v>
      </c>
      <c r="G267" s="387" t="s">
        <v>975</v>
      </c>
      <c r="H267" s="388">
        <v>2815000</v>
      </c>
      <c r="I267" s="388">
        <v>2815000</v>
      </c>
      <c r="J267" s="408">
        <v>2815000</v>
      </c>
    </row>
    <row r="268" spans="6:10">
      <c r="F268" s="606" t="s">
        <v>976</v>
      </c>
      <c r="G268" s="606" t="s">
        <v>977</v>
      </c>
      <c r="H268" s="608">
        <v>1669220</v>
      </c>
      <c r="I268" s="608">
        <v>1669220</v>
      </c>
      <c r="J268" s="610">
        <v>1366340</v>
      </c>
    </row>
    <row r="269" spans="6:10">
      <c r="F269" s="612"/>
      <c r="G269" s="612"/>
      <c r="H269" s="614"/>
      <c r="I269" s="614"/>
      <c r="J269" s="613"/>
    </row>
    <row r="270" spans="6:10" ht="15" thickBot="1">
      <c r="F270" s="607"/>
      <c r="G270" s="607"/>
      <c r="H270" s="609"/>
      <c r="I270" s="609"/>
      <c r="J270" s="611"/>
    </row>
    <row r="271" spans="6:10">
      <c r="F271" s="606" t="s">
        <v>978</v>
      </c>
      <c r="G271" s="606" t="s">
        <v>979</v>
      </c>
      <c r="H271" s="608">
        <v>130000</v>
      </c>
      <c r="I271" s="608">
        <v>130000</v>
      </c>
      <c r="J271" s="610">
        <v>98300</v>
      </c>
    </row>
    <row r="272" spans="6:10" ht="15" thickBot="1">
      <c r="F272" s="607"/>
      <c r="G272" s="607"/>
      <c r="H272" s="609"/>
      <c r="I272" s="609"/>
      <c r="J272" s="611"/>
    </row>
    <row r="273" spans="6:10">
      <c r="F273" s="606" t="s">
        <v>980</v>
      </c>
      <c r="G273" s="606" t="s">
        <v>981</v>
      </c>
      <c r="H273" s="608">
        <v>1838000</v>
      </c>
      <c r="I273" s="608">
        <v>1772000</v>
      </c>
      <c r="J273" s="610">
        <v>1570980.2</v>
      </c>
    </row>
    <row r="274" spans="6:10" ht="15" thickBot="1">
      <c r="F274" s="607"/>
      <c r="G274" s="607"/>
      <c r="H274" s="609"/>
      <c r="I274" s="609"/>
      <c r="J274" s="611"/>
    </row>
    <row r="275" spans="6:10" ht="20.25" thickBot="1">
      <c r="F275" s="387" t="s">
        <v>982</v>
      </c>
      <c r="G275" s="387" t="s">
        <v>983</v>
      </c>
      <c r="H275" s="388">
        <v>140000</v>
      </c>
      <c r="I275" s="388">
        <v>140000</v>
      </c>
      <c r="J275" s="408">
        <v>140000</v>
      </c>
    </row>
    <row r="276" spans="6:10">
      <c r="F276" s="597" t="s">
        <v>520</v>
      </c>
      <c r="G276" s="598"/>
      <c r="H276" s="603">
        <v>88602794.599999994</v>
      </c>
      <c r="I276" s="406">
        <v>81092125.379999995</v>
      </c>
      <c r="J276" s="461">
        <v>76305845.129999995</v>
      </c>
    </row>
    <row r="277" spans="6:10">
      <c r="F277" s="599"/>
      <c r="G277" s="600"/>
      <c r="H277" s="604"/>
      <c r="I277" s="407">
        <v>0</v>
      </c>
      <c r="J277" s="462"/>
    </row>
    <row r="278" spans="6:10" ht="15" thickBot="1">
      <c r="F278" s="601"/>
      <c r="G278" s="602"/>
      <c r="H278" s="605"/>
      <c r="I278" s="381">
        <v>81092125.379999995</v>
      </c>
      <c r="J278" s="463"/>
    </row>
  </sheetData>
  <mergeCells count="336">
    <mergeCell ref="A78:A80"/>
    <mergeCell ref="B78:B80"/>
    <mergeCell ref="A72:A74"/>
    <mergeCell ref="B72:B74"/>
    <mergeCell ref="A75:A77"/>
    <mergeCell ref="B75:B77"/>
    <mergeCell ref="D75:D77"/>
    <mergeCell ref="A65:A67"/>
    <mergeCell ref="B65:B67"/>
    <mergeCell ref="D65:D67"/>
    <mergeCell ref="A94:B96"/>
    <mergeCell ref="C94:C96"/>
    <mergeCell ref="D94:D96"/>
    <mergeCell ref="D81:D82"/>
    <mergeCell ref="A83:A85"/>
    <mergeCell ref="B83:B85"/>
    <mergeCell ref="A88:A90"/>
    <mergeCell ref="B88:B90"/>
    <mergeCell ref="C88:C90"/>
    <mergeCell ref="D88:D90"/>
    <mergeCell ref="A81:A82"/>
    <mergeCell ref="B81:B82"/>
    <mergeCell ref="C81:C82"/>
    <mergeCell ref="A91:A92"/>
    <mergeCell ref="B91:B92"/>
    <mergeCell ref="C91:C92"/>
    <mergeCell ref="D91:D92"/>
    <mergeCell ref="A52:A54"/>
    <mergeCell ref="B52:B54"/>
    <mergeCell ref="A55:A57"/>
    <mergeCell ref="B55:B57"/>
    <mergeCell ref="A69:A71"/>
    <mergeCell ref="B69:B71"/>
    <mergeCell ref="D69:D71"/>
    <mergeCell ref="A58:A60"/>
    <mergeCell ref="B58:B60"/>
    <mergeCell ref="C58:C60"/>
    <mergeCell ref="D58:D60"/>
    <mergeCell ref="A62:A64"/>
    <mergeCell ref="B62:B64"/>
    <mergeCell ref="C62:C64"/>
    <mergeCell ref="D62:D64"/>
    <mergeCell ref="A39:A41"/>
    <mergeCell ref="B39:B41"/>
    <mergeCell ref="A43:A45"/>
    <mergeCell ref="B43:B45"/>
    <mergeCell ref="A47:A48"/>
    <mergeCell ref="B47:B48"/>
    <mergeCell ref="C47:C48"/>
    <mergeCell ref="D47:D48"/>
    <mergeCell ref="A49:A51"/>
    <mergeCell ref="B49:B51"/>
    <mergeCell ref="A3:A6"/>
    <mergeCell ref="B3:B6"/>
    <mergeCell ref="A25:B25"/>
    <mergeCell ref="A1:D1"/>
    <mergeCell ref="A32:A35"/>
    <mergeCell ref="B32:B35"/>
    <mergeCell ref="A36:A38"/>
    <mergeCell ref="B36:B38"/>
    <mergeCell ref="D36:D38"/>
    <mergeCell ref="A31:D31"/>
    <mergeCell ref="A2:D2"/>
    <mergeCell ref="J85:J87"/>
    <mergeCell ref="F90:F93"/>
    <mergeCell ref="G90:G93"/>
    <mergeCell ref="J91:J93"/>
    <mergeCell ref="F94:F96"/>
    <mergeCell ref="G94:G96"/>
    <mergeCell ref="J94:J96"/>
    <mergeCell ref="J4:J6"/>
    <mergeCell ref="F23:F24"/>
    <mergeCell ref="G23:G24"/>
    <mergeCell ref="H23:H24"/>
    <mergeCell ref="I23:I24"/>
    <mergeCell ref="J23:J24"/>
    <mergeCell ref="I94:I96"/>
    <mergeCell ref="F85:G87"/>
    <mergeCell ref="H85:H87"/>
    <mergeCell ref="F3:F6"/>
    <mergeCell ref="G3:G6"/>
    <mergeCell ref="F104:F106"/>
    <mergeCell ref="G104:G106"/>
    <mergeCell ref="J104:J106"/>
    <mergeCell ref="F107:F109"/>
    <mergeCell ref="G107:G109"/>
    <mergeCell ref="H107:H109"/>
    <mergeCell ref="J107:J109"/>
    <mergeCell ref="F97:F99"/>
    <mergeCell ref="G97:G99"/>
    <mergeCell ref="J97:J99"/>
    <mergeCell ref="F101:F103"/>
    <mergeCell ref="G101:G103"/>
    <mergeCell ref="J101:J103"/>
    <mergeCell ref="F113:F115"/>
    <mergeCell ref="G113:G115"/>
    <mergeCell ref="H113:H115"/>
    <mergeCell ref="J113:J115"/>
    <mergeCell ref="F116:F118"/>
    <mergeCell ref="G116:G118"/>
    <mergeCell ref="H116:H118"/>
    <mergeCell ref="J116:J118"/>
    <mergeCell ref="F110:F112"/>
    <mergeCell ref="G110:G112"/>
    <mergeCell ref="H110:H112"/>
    <mergeCell ref="I110:I112"/>
    <mergeCell ref="J110:J112"/>
    <mergeCell ref="F125:F127"/>
    <mergeCell ref="G125:G127"/>
    <mergeCell ref="J125:J127"/>
    <mergeCell ref="F134:F135"/>
    <mergeCell ref="G134:G135"/>
    <mergeCell ref="H134:H135"/>
    <mergeCell ref="I134:I135"/>
    <mergeCell ref="J134:J135"/>
    <mergeCell ref="F119:F121"/>
    <mergeCell ref="G119:G121"/>
    <mergeCell ref="H119:H121"/>
    <mergeCell ref="J119:J121"/>
    <mergeCell ref="F122:F124"/>
    <mergeCell ref="G122:G124"/>
    <mergeCell ref="J122:J124"/>
    <mergeCell ref="F136:F138"/>
    <mergeCell ref="G136:G138"/>
    <mergeCell ref="I136:I138"/>
    <mergeCell ref="J136:J138"/>
    <mergeCell ref="F139:F141"/>
    <mergeCell ref="G139:G141"/>
    <mergeCell ref="H139:H141"/>
    <mergeCell ref="I139:I141"/>
    <mergeCell ref="J139:J141"/>
    <mergeCell ref="F150:F151"/>
    <mergeCell ref="G150:G151"/>
    <mergeCell ref="H150:H151"/>
    <mergeCell ref="I150:I151"/>
    <mergeCell ref="J150:J151"/>
    <mergeCell ref="F142:F144"/>
    <mergeCell ref="G142:G144"/>
    <mergeCell ref="J142:J144"/>
    <mergeCell ref="F146:F148"/>
    <mergeCell ref="G146:G148"/>
    <mergeCell ref="H146:H148"/>
    <mergeCell ref="J146:J148"/>
    <mergeCell ref="F157:F159"/>
    <mergeCell ref="G157:G159"/>
    <mergeCell ref="H157:H159"/>
    <mergeCell ref="J157:J159"/>
    <mergeCell ref="F160:F162"/>
    <mergeCell ref="G160:G162"/>
    <mergeCell ref="H160:H162"/>
    <mergeCell ref="J160:J162"/>
    <mergeCell ref="F152:F154"/>
    <mergeCell ref="G152:G154"/>
    <mergeCell ref="H152:H154"/>
    <mergeCell ref="J152:J154"/>
    <mergeCell ref="F155:F156"/>
    <mergeCell ref="G155:G156"/>
    <mergeCell ref="H155:H156"/>
    <mergeCell ref="I155:I156"/>
    <mergeCell ref="J155:J156"/>
    <mergeCell ref="F166:F168"/>
    <mergeCell ref="G166:G168"/>
    <mergeCell ref="J166:J168"/>
    <mergeCell ref="F169:F171"/>
    <mergeCell ref="G169:G171"/>
    <mergeCell ref="H169:H171"/>
    <mergeCell ref="J169:J171"/>
    <mergeCell ref="F163:F165"/>
    <mergeCell ref="G163:G165"/>
    <mergeCell ref="H163:H165"/>
    <mergeCell ref="I163:I165"/>
    <mergeCell ref="J163:J165"/>
    <mergeCell ref="F175:F176"/>
    <mergeCell ref="G175:G176"/>
    <mergeCell ref="H175:H176"/>
    <mergeCell ref="I175:I176"/>
    <mergeCell ref="J175:J176"/>
    <mergeCell ref="F172:F173"/>
    <mergeCell ref="G172:G173"/>
    <mergeCell ref="H172:H173"/>
    <mergeCell ref="I172:I173"/>
    <mergeCell ref="J172:J173"/>
    <mergeCell ref="F184:F186"/>
    <mergeCell ref="G184:G186"/>
    <mergeCell ref="J184:J186"/>
    <mergeCell ref="F187:F188"/>
    <mergeCell ref="G187:G188"/>
    <mergeCell ref="H187:H188"/>
    <mergeCell ref="I187:I188"/>
    <mergeCell ref="J187:J188"/>
    <mergeCell ref="F177:F179"/>
    <mergeCell ref="G177:G179"/>
    <mergeCell ref="H177:H179"/>
    <mergeCell ref="J177:J179"/>
    <mergeCell ref="F180:F182"/>
    <mergeCell ref="G180:G182"/>
    <mergeCell ref="H180:H182"/>
    <mergeCell ref="J180:J182"/>
    <mergeCell ref="F196:F198"/>
    <mergeCell ref="G196:G198"/>
    <mergeCell ref="H196:H198"/>
    <mergeCell ref="I196:I198"/>
    <mergeCell ref="J196:J198"/>
    <mergeCell ref="F189:F191"/>
    <mergeCell ref="G189:G191"/>
    <mergeCell ref="H189:H191"/>
    <mergeCell ref="J189:J191"/>
    <mergeCell ref="F193:F194"/>
    <mergeCell ref="G193:G194"/>
    <mergeCell ref="H193:H194"/>
    <mergeCell ref="I193:I194"/>
    <mergeCell ref="J193:J194"/>
    <mergeCell ref="F203:F205"/>
    <mergeCell ref="G203:G205"/>
    <mergeCell ref="H203:H205"/>
    <mergeCell ref="I203:I205"/>
    <mergeCell ref="J203:J205"/>
    <mergeCell ref="F200:F202"/>
    <mergeCell ref="G200:G202"/>
    <mergeCell ref="H200:H202"/>
    <mergeCell ref="I200:I202"/>
    <mergeCell ref="J200:J202"/>
    <mergeCell ref="F208:F209"/>
    <mergeCell ref="G208:G209"/>
    <mergeCell ref="H208:H209"/>
    <mergeCell ref="I208:I209"/>
    <mergeCell ref="J208:J209"/>
    <mergeCell ref="F206:F207"/>
    <mergeCell ref="G206:G207"/>
    <mergeCell ref="H206:H207"/>
    <mergeCell ref="I206:I207"/>
    <mergeCell ref="J206:J207"/>
    <mergeCell ref="F213:F215"/>
    <mergeCell ref="G213:G215"/>
    <mergeCell ref="J213:J215"/>
    <mergeCell ref="F216:F217"/>
    <mergeCell ref="G216:G217"/>
    <mergeCell ref="H216:H217"/>
    <mergeCell ref="I216:I217"/>
    <mergeCell ref="J216:J217"/>
    <mergeCell ref="F211:F212"/>
    <mergeCell ref="G211:G212"/>
    <mergeCell ref="H211:H212"/>
    <mergeCell ref="I211:I212"/>
    <mergeCell ref="J211:J212"/>
    <mergeCell ref="F221:F223"/>
    <mergeCell ref="G221:G223"/>
    <mergeCell ref="H221:H223"/>
    <mergeCell ref="I221:I223"/>
    <mergeCell ref="J221:J223"/>
    <mergeCell ref="F218:F219"/>
    <mergeCell ref="G218:G219"/>
    <mergeCell ref="H218:H219"/>
    <mergeCell ref="I218:I219"/>
    <mergeCell ref="J218:J219"/>
    <mergeCell ref="F228:F229"/>
    <mergeCell ref="G228:G229"/>
    <mergeCell ref="H228:H229"/>
    <mergeCell ref="I228:I229"/>
    <mergeCell ref="J228:J229"/>
    <mergeCell ref="F225:F226"/>
    <mergeCell ref="G225:G226"/>
    <mergeCell ref="H225:H226"/>
    <mergeCell ref="I225:I226"/>
    <mergeCell ref="J225:J226"/>
    <mergeCell ref="F236:F238"/>
    <mergeCell ref="G236:G238"/>
    <mergeCell ref="J236:J238"/>
    <mergeCell ref="F240:F242"/>
    <mergeCell ref="G240:G242"/>
    <mergeCell ref="I240:I242"/>
    <mergeCell ref="J240:J242"/>
    <mergeCell ref="F230:F232"/>
    <mergeCell ref="G230:G232"/>
    <mergeCell ref="H230:H232"/>
    <mergeCell ref="J230:J232"/>
    <mergeCell ref="F233:F235"/>
    <mergeCell ref="G233:G235"/>
    <mergeCell ref="H233:H235"/>
    <mergeCell ref="J233:J235"/>
    <mergeCell ref="F251:F252"/>
    <mergeCell ref="G251:G252"/>
    <mergeCell ref="H251:H252"/>
    <mergeCell ref="I251:I252"/>
    <mergeCell ref="J251:J252"/>
    <mergeCell ref="F243:F245"/>
    <mergeCell ref="G243:G245"/>
    <mergeCell ref="I243:I245"/>
    <mergeCell ref="J243:J245"/>
    <mergeCell ref="F248:F250"/>
    <mergeCell ref="G248:G250"/>
    <mergeCell ref="J248:J250"/>
    <mergeCell ref="F257:F258"/>
    <mergeCell ref="G257:G258"/>
    <mergeCell ref="H257:H258"/>
    <mergeCell ref="I257:I258"/>
    <mergeCell ref="J257:J258"/>
    <mergeCell ref="F255:F256"/>
    <mergeCell ref="G255:G256"/>
    <mergeCell ref="H255:H256"/>
    <mergeCell ref="I255:I256"/>
    <mergeCell ref="J255:J256"/>
    <mergeCell ref="F261:F262"/>
    <mergeCell ref="G261:G262"/>
    <mergeCell ref="H261:H262"/>
    <mergeCell ref="I261:I262"/>
    <mergeCell ref="J261:J262"/>
    <mergeCell ref="F259:F260"/>
    <mergeCell ref="G259:G260"/>
    <mergeCell ref="H259:H260"/>
    <mergeCell ref="I259:I260"/>
    <mergeCell ref="J259:J260"/>
    <mergeCell ref="F1:J1"/>
    <mergeCell ref="F2:J2"/>
    <mergeCell ref="F276:G278"/>
    <mergeCell ref="H276:H278"/>
    <mergeCell ref="J276:J278"/>
    <mergeCell ref="F89:J89"/>
    <mergeCell ref="F273:F274"/>
    <mergeCell ref="G273:G274"/>
    <mergeCell ref="H273:H274"/>
    <mergeCell ref="I273:I274"/>
    <mergeCell ref="J273:J274"/>
    <mergeCell ref="F271:F272"/>
    <mergeCell ref="G271:G272"/>
    <mergeCell ref="H271:H272"/>
    <mergeCell ref="I271:I272"/>
    <mergeCell ref="J271:J272"/>
    <mergeCell ref="F263:F265"/>
    <mergeCell ref="G263:G265"/>
    <mergeCell ref="J263:J265"/>
    <mergeCell ref="F268:F270"/>
    <mergeCell ref="G268:G270"/>
    <mergeCell ref="H268:H270"/>
    <mergeCell ref="I268:I270"/>
    <mergeCell ref="J268:J27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34" zoomScale="140" zoomScaleNormal="140" workbookViewId="0"/>
  </sheetViews>
  <sheetFormatPr defaultRowHeight="14.25"/>
  <cols>
    <col min="1" max="1" width="33.25" customWidth="1"/>
    <col min="2" max="2" width="23.25" customWidth="1"/>
    <col min="3" max="3" width="11.625" customWidth="1"/>
    <col min="4" max="4" width="14.125" customWidth="1"/>
  </cols>
  <sheetData>
    <row r="1" spans="1:4" ht="15">
      <c r="A1" s="61" t="s">
        <v>534</v>
      </c>
    </row>
    <row r="2" spans="1:4">
      <c r="A2" s="67" t="s">
        <v>283</v>
      </c>
    </row>
    <row r="3" spans="1:4" ht="7.9" customHeight="1" thickBot="1"/>
    <row r="4" spans="1:4" ht="10.15" customHeight="1">
      <c r="A4" s="451" t="s">
        <v>232</v>
      </c>
      <c r="B4" s="451" t="s">
        <v>505</v>
      </c>
      <c r="C4" s="451" t="s">
        <v>226</v>
      </c>
      <c r="D4" s="451" t="s">
        <v>227</v>
      </c>
    </row>
    <row r="5" spans="1:4" ht="4.9000000000000004" customHeight="1">
      <c r="A5" s="452"/>
      <c r="B5" s="452"/>
      <c r="C5" s="452"/>
      <c r="D5" s="452"/>
    </row>
    <row r="6" spans="1:4" ht="15" thickBot="1">
      <c r="A6" s="452"/>
      <c r="B6" s="452"/>
      <c r="C6" s="453"/>
      <c r="D6" s="453"/>
    </row>
    <row r="7" spans="1:4">
      <c r="A7" s="452"/>
      <c r="B7" s="452"/>
      <c r="C7" s="187" t="s">
        <v>136</v>
      </c>
      <c r="D7" s="187" t="s">
        <v>230</v>
      </c>
    </row>
    <row r="8" spans="1:4" ht="6.6" customHeight="1">
      <c r="A8" s="452"/>
      <c r="B8" s="452"/>
      <c r="C8" s="63" t="s">
        <v>228</v>
      </c>
      <c r="D8" s="63" t="s">
        <v>231</v>
      </c>
    </row>
    <row r="9" spans="1:4" ht="9" customHeight="1" thickBot="1">
      <c r="A9" s="453"/>
      <c r="B9" s="453"/>
      <c r="C9" s="64" t="s">
        <v>229</v>
      </c>
      <c r="D9" s="64" t="s">
        <v>229</v>
      </c>
    </row>
    <row r="10" spans="1:4">
      <c r="A10" s="472" t="s">
        <v>396</v>
      </c>
      <c r="B10" s="188" t="s">
        <v>535</v>
      </c>
      <c r="C10" s="474">
        <v>9000</v>
      </c>
      <c r="D10" s="474">
        <v>9000</v>
      </c>
    </row>
    <row r="11" spans="1:4" ht="20.25" thickBot="1">
      <c r="A11" s="473"/>
      <c r="B11" s="189" t="s">
        <v>536</v>
      </c>
      <c r="C11" s="475"/>
      <c r="D11" s="475"/>
    </row>
    <row r="12" spans="1:4" ht="15" thickBot="1">
      <c r="A12" s="65" t="s">
        <v>537</v>
      </c>
      <c r="B12" s="65" t="s">
        <v>538</v>
      </c>
      <c r="C12" s="66">
        <v>18000</v>
      </c>
      <c r="D12" s="66">
        <v>18000</v>
      </c>
    </row>
    <row r="13" spans="1:4" ht="15" thickBot="1">
      <c r="A13" s="65" t="s">
        <v>537</v>
      </c>
      <c r="B13" s="65" t="s">
        <v>539</v>
      </c>
      <c r="C13" s="66">
        <v>45000</v>
      </c>
      <c r="D13" s="66">
        <v>45000</v>
      </c>
    </row>
    <row r="14" spans="1:4" ht="15" thickBot="1">
      <c r="A14" s="65" t="s">
        <v>537</v>
      </c>
      <c r="B14" s="65" t="s">
        <v>540</v>
      </c>
      <c r="C14" s="66">
        <v>13000</v>
      </c>
      <c r="D14" s="66">
        <v>13000</v>
      </c>
    </row>
    <row r="15" spans="1:4" ht="39.75" thickBot="1">
      <c r="A15" s="65" t="s">
        <v>240</v>
      </c>
      <c r="B15" s="65" t="s">
        <v>404</v>
      </c>
      <c r="C15" s="66">
        <v>143115.91</v>
      </c>
      <c r="D15" s="66">
        <v>143115.91</v>
      </c>
    </row>
    <row r="16" spans="1:4" ht="20.25" thickBot="1">
      <c r="A16" s="65" t="s">
        <v>238</v>
      </c>
      <c r="B16" s="65" t="s">
        <v>541</v>
      </c>
      <c r="C16" s="66">
        <v>700000</v>
      </c>
      <c r="D16" s="66">
        <v>700000</v>
      </c>
    </row>
    <row r="17" spans="1:4" ht="20.25" thickBot="1">
      <c r="A17" s="65" t="s">
        <v>239</v>
      </c>
      <c r="B17" s="65" t="s">
        <v>542</v>
      </c>
      <c r="C17" s="66">
        <v>80000</v>
      </c>
      <c r="D17" s="66">
        <v>80000</v>
      </c>
    </row>
    <row r="18" spans="1:4" ht="20.25" thickBot="1">
      <c r="A18" s="65" t="s">
        <v>239</v>
      </c>
      <c r="B18" s="65" t="s">
        <v>543</v>
      </c>
      <c r="C18" s="66">
        <v>3000000</v>
      </c>
      <c r="D18" s="66">
        <v>3000000</v>
      </c>
    </row>
    <row r="19" spans="1:4" ht="49.5" thickBot="1">
      <c r="A19" s="65" t="s">
        <v>241</v>
      </c>
      <c r="B19" s="65" t="s">
        <v>544</v>
      </c>
      <c r="C19" s="66">
        <v>461096.25</v>
      </c>
      <c r="D19" s="66">
        <v>461096.25</v>
      </c>
    </row>
    <row r="20" spans="1:4" ht="20.25" thickBot="1">
      <c r="A20" s="65" t="s">
        <v>399</v>
      </c>
      <c r="B20" s="65" t="s">
        <v>545</v>
      </c>
      <c r="C20" s="66">
        <v>70000</v>
      </c>
      <c r="D20" s="66">
        <v>70000</v>
      </c>
    </row>
    <row r="21" spans="1:4" ht="20.25" thickBot="1">
      <c r="A21" s="65" t="s">
        <v>234</v>
      </c>
      <c r="B21" s="65" t="s">
        <v>546</v>
      </c>
      <c r="C21" s="66">
        <v>36000</v>
      </c>
      <c r="D21" s="66">
        <v>36000</v>
      </c>
    </row>
    <row r="22" spans="1:4" ht="15" thickBot="1">
      <c r="A22" s="622" t="s">
        <v>520</v>
      </c>
      <c r="B22" s="623"/>
      <c r="C22" s="70">
        <v>4575212.16</v>
      </c>
      <c r="D22" s="70">
        <v>4575212.16</v>
      </c>
    </row>
    <row r="26" spans="1:4" ht="30">
      <c r="A26" s="77" t="s">
        <v>547</v>
      </c>
    </row>
    <row r="27" spans="1:4">
      <c r="A27" s="68" t="s">
        <v>286</v>
      </c>
    </row>
    <row r="28" spans="1:4" ht="15" thickBot="1"/>
    <row r="29" spans="1:4" ht="7.9" customHeight="1">
      <c r="A29" s="451" t="s">
        <v>232</v>
      </c>
      <c r="B29" s="451" t="s">
        <v>505</v>
      </c>
      <c r="C29" s="451" t="s">
        <v>226</v>
      </c>
      <c r="D29" s="451" t="s">
        <v>227</v>
      </c>
    </row>
    <row r="30" spans="1:4" ht="7.9" customHeight="1">
      <c r="A30" s="452"/>
      <c r="B30" s="452"/>
      <c r="C30" s="452"/>
      <c r="D30" s="452"/>
    </row>
    <row r="31" spans="1:4" ht="7.9" customHeight="1" thickBot="1">
      <c r="A31" s="452"/>
      <c r="B31" s="452"/>
      <c r="C31" s="453"/>
      <c r="D31" s="453"/>
    </row>
    <row r="32" spans="1:4" ht="7.9" customHeight="1">
      <c r="A32" s="452"/>
      <c r="B32" s="452"/>
      <c r="C32" s="187" t="s">
        <v>136</v>
      </c>
      <c r="D32" s="187" t="s">
        <v>230</v>
      </c>
    </row>
    <row r="33" spans="1:4" ht="7.9" customHeight="1">
      <c r="A33" s="452"/>
      <c r="B33" s="452"/>
      <c r="C33" s="63" t="s">
        <v>228</v>
      </c>
      <c r="D33" s="63" t="s">
        <v>231</v>
      </c>
    </row>
    <row r="34" spans="1:4" ht="7.9" customHeight="1" thickBot="1">
      <c r="A34" s="453"/>
      <c r="B34" s="453"/>
      <c r="C34" s="64" t="s">
        <v>229</v>
      </c>
      <c r="D34" s="64" t="s">
        <v>229</v>
      </c>
    </row>
    <row r="35" spans="1:4">
      <c r="A35" s="472" t="s">
        <v>397</v>
      </c>
      <c r="B35" s="188" t="s">
        <v>316</v>
      </c>
      <c r="C35" s="474">
        <v>12000</v>
      </c>
      <c r="D35" s="474">
        <v>12000</v>
      </c>
    </row>
    <row r="36" spans="1:4">
      <c r="A36" s="484"/>
      <c r="B36" s="190"/>
      <c r="C36" s="485"/>
      <c r="D36" s="485"/>
    </row>
    <row r="37" spans="1:4" ht="15" thickBot="1">
      <c r="A37" s="473"/>
      <c r="B37" s="189" t="s">
        <v>317</v>
      </c>
      <c r="C37" s="475"/>
      <c r="D37" s="475"/>
    </row>
    <row r="38" spans="1:4">
      <c r="A38" s="472" t="s">
        <v>397</v>
      </c>
      <c r="B38" s="188" t="s">
        <v>548</v>
      </c>
      <c r="C38" s="474">
        <v>35000</v>
      </c>
      <c r="D38" s="474">
        <v>35000</v>
      </c>
    </row>
    <row r="39" spans="1:4">
      <c r="A39" s="484"/>
      <c r="B39" s="190"/>
      <c r="C39" s="485"/>
      <c r="D39" s="485"/>
    </row>
    <row r="40" spans="1:4" ht="15" thickBot="1">
      <c r="A40" s="473"/>
      <c r="B40" s="189" t="s">
        <v>549</v>
      </c>
      <c r="C40" s="475"/>
      <c r="D40" s="475"/>
    </row>
    <row r="41" spans="1:4">
      <c r="A41" s="472" t="s">
        <v>397</v>
      </c>
      <c r="B41" s="188" t="s">
        <v>314</v>
      </c>
      <c r="C41" s="474">
        <v>15000</v>
      </c>
      <c r="D41" s="474">
        <v>15000</v>
      </c>
    </row>
    <row r="42" spans="1:4">
      <c r="A42" s="484"/>
      <c r="B42" s="190"/>
      <c r="C42" s="485"/>
      <c r="D42" s="485"/>
    </row>
    <row r="43" spans="1:4" ht="15" thickBot="1">
      <c r="A43" s="473"/>
      <c r="B43" s="189" t="s">
        <v>315</v>
      </c>
      <c r="C43" s="475"/>
      <c r="D43" s="475"/>
    </row>
    <row r="44" spans="1:4" ht="15" thickBot="1">
      <c r="A44" s="65" t="s">
        <v>550</v>
      </c>
      <c r="B44" s="65" t="s">
        <v>551</v>
      </c>
      <c r="C44" s="66">
        <v>2500</v>
      </c>
      <c r="D44" s="66">
        <v>2500</v>
      </c>
    </row>
    <row r="45" spans="1:4" ht="30" thickBot="1">
      <c r="A45" s="65" t="s">
        <v>400</v>
      </c>
      <c r="B45" s="65" t="s">
        <v>401</v>
      </c>
      <c r="C45" s="66">
        <v>67059.960000000006</v>
      </c>
      <c r="D45" s="66">
        <v>57418</v>
      </c>
    </row>
    <row r="46" spans="1:4" ht="20.25" thickBot="1">
      <c r="A46" s="65" t="s">
        <v>233</v>
      </c>
      <c r="B46" s="65" t="s">
        <v>552</v>
      </c>
      <c r="C46" s="66">
        <v>900000</v>
      </c>
      <c r="D46" s="66">
        <v>900000</v>
      </c>
    </row>
    <row r="47" spans="1:4" ht="20.25" thickBot="1">
      <c r="A47" s="65" t="s">
        <v>233</v>
      </c>
      <c r="B47" s="65" t="s">
        <v>553</v>
      </c>
      <c r="C47" s="66">
        <v>107625</v>
      </c>
      <c r="D47" s="66">
        <v>107625</v>
      </c>
    </row>
    <row r="48" spans="1:4" ht="20.25" thickBot="1">
      <c r="A48" s="65" t="s">
        <v>233</v>
      </c>
      <c r="B48" s="65" t="s">
        <v>297</v>
      </c>
      <c r="C48" s="66">
        <v>11460</v>
      </c>
      <c r="D48" s="66">
        <v>11460</v>
      </c>
    </row>
    <row r="49" spans="1:5">
      <c r="A49" s="472" t="s">
        <v>399</v>
      </c>
      <c r="B49" s="472" t="s">
        <v>348</v>
      </c>
      <c r="C49" s="474">
        <v>66254.66</v>
      </c>
      <c r="D49" s="474">
        <v>66254.66</v>
      </c>
    </row>
    <row r="50" spans="1:5">
      <c r="A50" s="484"/>
      <c r="B50" s="484"/>
      <c r="C50" s="485"/>
      <c r="D50" s="485"/>
    </row>
    <row r="51" spans="1:5" ht="15" thickBot="1">
      <c r="A51" s="473"/>
      <c r="B51" s="473"/>
      <c r="C51" s="475"/>
      <c r="D51" s="475"/>
    </row>
    <row r="52" spans="1:5" ht="20.25" thickBot="1">
      <c r="A52" s="65" t="s">
        <v>234</v>
      </c>
      <c r="B52" s="65" t="s">
        <v>554</v>
      </c>
      <c r="C52" s="66">
        <v>100000</v>
      </c>
      <c r="D52" s="66">
        <v>100000</v>
      </c>
    </row>
    <row r="53" spans="1:5" ht="15" thickBot="1">
      <c r="A53" s="622" t="s">
        <v>520</v>
      </c>
      <c r="B53" s="623"/>
      <c r="C53" s="70">
        <f>SUM(C35:C52)</f>
        <v>1316899.6199999999</v>
      </c>
      <c r="D53" s="70">
        <v>1307257.6599999999</v>
      </c>
    </row>
    <row r="55" spans="1:5" ht="30">
      <c r="A55" s="77" t="s">
        <v>561</v>
      </c>
    </row>
    <row r="56" spans="1:5" ht="15" thickBot="1"/>
    <row r="57" spans="1:5" ht="7.15" customHeight="1">
      <c r="A57" s="451" t="s">
        <v>232</v>
      </c>
      <c r="B57" s="451" t="s">
        <v>505</v>
      </c>
      <c r="C57" s="451" t="s">
        <v>555</v>
      </c>
      <c r="D57" s="451" t="s">
        <v>226</v>
      </c>
      <c r="E57" s="451" t="s">
        <v>227</v>
      </c>
    </row>
    <row r="58" spans="1:5" ht="7.15" customHeight="1">
      <c r="A58" s="452"/>
      <c r="B58" s="452"/>
      <c r="C58" s="452"/>
      <c r="D58" s="452"/>
      <c r="E58" s="452"/>
    </row>
    <row r="59" spans="1:5" ht="7.15" customHeight="1">
      <c r="A59" s="452"/>
      <c r="B59" s="452"/>
      <c r="C59" s="452"/>
      <c r="D59" s="452"/>
      <c r="E59" s="452"/>
    </row>
    <row r="60" spans="1:5" ht="7.15" customHeight="1">
      <c r="A60" s="452"/>
      <c r="B60" s="452"/>
      <c r="C60" s="452"/>
      <c r="D60" s="452"/>
      <c r="E60" s="452"/>
    </row>
    <row r="61" spans="1:5" ht="7.15" customHeight="1" thickBot="1">
      <c r="A61" s="452"/>
      <c r="B61" s="452"/>
      <c r="C61" s="452"/>
      <c r="D61" s="453"/>
      <c r="E61" s="453"/>
    </row>
    <row r="62" spans="1:5" ht="7.15" customHeight="1">
      <c r="A62" s="452"/>
      <c r="B62" s="452"/>
      <c r="C62" s="452"/>
      <c r="D62" s="187" t="s">
        <v>136</v>
      </c>
      <c r="E62" s="187" t="s">
        <v>230</v>
      </c>
    </row>
    <row r="63" spans="1:5" ht="7.15" customHeight="1">
      <c r="A63" s="452"/>
      <c r="B63" s="452"/>
      <c r="C63" s="452"/>
      <c r="D63" s="63" t="s">
        <v>228</v>
      </c>
      <c r="E63" s="63" t="s">
        <v>231</v>
      </c>
    </row>
    <row r="64" spans="1:5" ht="7.15" customHeight="1" thickBot="1">
      <c r="A64" s="453"/>
      <c r="B64" s="453"/>
      <c r="C64" s="453"/>
      <c r="D64" s="64" t="s">
        <v>229</v>
      </c>
      <c r="E64" s="64" t="s">
        <v>229</v>
      </c>
    </row>
    <row r="65" spans="1:5" ht="15" thickBot="1">
      <c r="A65" s="65" t="s">
        <v>537</v>
      </c>
      <c r="B65" s="65" t="s">
        <v>538</v>
      </c>
      <c r="C65" s="191" t="s">
        <v>557</v>
      </c>
      <c r="D65" s="66">
        <v>18000</v>
      </c>
      <c r="E65" s="66">
        <v>18000</v>
      </c>
    </row>
    <row r="66" spans="1:5" ht="15" thickBot="1">
      <c r="A66" s="65" t="s">
        <v>537</v>
      </c>
      <c r="B66" s="65" t="s">
        <v>539</v>
      </c>
      <c r="C66" s="191" t="s">
        <v>557</v>
      </c>
      <c r="D66" s="66">
        <v>45000</v>
      </c>
      <c r="E66" s="66">
        <v>45000</v>
      </c>
    </row>
    <row r="67" spans="1:5" ht="15" thickBot="1">
      <c r="A67" s="65" t="s">
        <v>537</v>
      </c>
      <c r="B67" s="65" t="s">
        <v>540</v>
      </c>
      <c r="C67" s="191" t="s">
        <v>557</v>
      </c>
      <c r="D67" s="66">
        <v>13000</v>
      </c>
      <c r="E67" s="66">
        <v>13000</v>
      </c>
    </row>
    <row r="68" spans="1:5" ht="39.75" thickBot="1">
      <c r="A68" s="65" t="s">
        <v>240</v>
      </c>
      <c r="B68" s="65" t="s">
        <v>404</v>
      </c>
      <c r="C68" s="191" t="s">
        <v>557</v>
      </c>
      <c r="D68" s="66">
        <f>ROUND(143115.91,0)</f>
        <v>143116</v>
      </c>
      <c r="E68" s="66">
        <v>143115.91</v>
      </c>
    </row>
    <row r="69" spans="1:5" ht="20.25" thickBot="1">
      <c r="A69" s="65" t="s">
        <v>238</v>
      </c>
      <c r="B69" s="65" t="s">
        <v>541</v>
      </c>
      <c r="C69" s="191" t="s">
        <v>557</v>
      </c>
      <c r="D69" s="66">
        <v>700000</v>
      </c>
      <c r="E69" s="66">
        <v>700000</v>
      </c>
    </row>
    <row r="70" spans="1:5" ht="20.25" thickBot="1">
      <c r="A70" s="65" t="s">
        <v>239</v>
      </c>
      <c r="B70" s="65" t="s">
        <v>542</v>
      </c>
      <c r="C70" s="191" t="s">
        <v>557</v>
      </c>
      <c r="D70" s="66">
        <v>80000</v>
      </c>
      <c r="E70" s="66">
        <v>80000</v>
      </c>
    </row>
    <row r="71" spans="1:5" ht="20.25" thickBot="1">
      <c r="A71" s="65" t="s">
        <v>239</v>
      </c>
      <c r="B71" s="65" t="s">
        <v>543</v>
      </c>
      <c r="C71" s="191" t="s">
        <v>557</v>
      </c>
      <c r="D71" s="66">
        <v>3000000</v>
      </c>
      <c r="E71" s="66">
        <v>3000000</v>
      </c>
    </row>
    <row r="72" spans="1:5" ht="49.5" thickBot="1">
      <c r="A72" s="65" t="s">
        <v>241</v>
      </c>
      <c r="B72" s="65" t="s">
        <v>544</v>
      </c>
      <c r="C72" s="191" t="s">
        <v>557</v>
      </c>
      <c r="D72" s="66">
        <f>ROUND(461096.25,0)</f>
        <v>461096</v>
      </c>
      <c r="E72" s="66">
        <v>461096.25</v>
      </c>
    </row>
    <row r="73" spans="1:5">
      <c r="A73" s="472" t="s">
        <v>396</v>
      </c>
      <c r="B73" s="188" t="s">
        <v>535</v>
      </c>
      <c r="C73" s="625" t="s">
        <v>556</v>
      </c>
      <c r="D73" s="474">
        <v>9000</v>
      </c>
      <c r="E73" s="474">
        <v>9000</v>
      </c>
    </row>
    <row r="74" spans="1:5" ht="20.25" thickBot="1">
      <c r="A74" s="473"/>
      <c r="B74" s="189" t="s">
        <v>536</v>
      </c>
      <c r="C74" s="626"/>
      <c r="D74" s="475"/>
      <c r="E74" s="475"/>
    </row>
    <row r="75" spans="1:5">
      <c r="A75" s="472" t="s">
        <v>397</v>
      </c>
      <c r="B75" s="188" t="s">
        <v>316</v>
      </c>
      <c r="C75" s="625" t="s">
        <v>556</v>
      </c>
      <c r="D75" s="474">
        <v>12000</v>
      </c>
      <c r="E75" s="474">
        <v>12000</v>
      </c>
    </row>
    <row r="76" spans="1:5" ht="15" thickBot="1">
      <c r="A76" s="473"/>
      <c r="B76" s="189" t="s">
        <v>317</v>
      </c>
      <c r="C76" s="626"/>
      <c r="D76" s="475"/>
      <c r="E76" s="475"/>
    </row>
    <row r="77" spans="1:5">
      <c r="A77" s="472" t="s">
        <v>397</v>
      </c>
      <c r="B77" s="188" t="s">
        <v>548</v>
      </c>
      <c r="C77" s="625" t="s">
        <v>556</v>
      </c>
      <c r="D77" s="474">
        <v>35000</v>
      </c>
      <c r="E77" s="474">
        <v>35000</v>
      </c>
    </row>
    <row r="78" spans="1:5" ht="15" thickBot="1">
      <c r="A78" s="473"/>
      <c r="B78" s="189" t="s">
        <v>549</v>
      </c>
      <c r="C78" s="626"/>
      <c r="D78" s="475"/>
      <c r="E78" s="475"/>
    </row>
    <row r="79" spans="1:5">
      <c r="A79" s="472" t="s">
        <v>397</v>
      </c>
      <c r="B79" s="188" t="s">
        <v>314</v>
      </c>
      <c r="C79" s="625" t="s">
        <v>556</v>
      </c>
      <c r="D79" s="474">
        <v>15000</v>
      </c>
      <c r="E79" s="474">
        <v>15000</v>
      </c>
    </row>
    <row r="80" spans="1:5" ht="15" thickBot="1">
      <c r="A80" s="473"/>
      <c r="B80" s="189" t="s">
        <v>315</v>
      </c>
      <c r="C80" s="626"/>
      <c r="D80" s="475"/>
      <c r="E80" s="475"/>
    </row>
    <row r="81" spans="1:5" ht="15" thickBot="1">
      <c r="A81" s="65" t="s">
        <v>550</v>
      </c>
      <c r="B81" s="65" t="s">
        <v>551</v>
      </c>
      <c r="C81" s="191" t="s">
        <v>556</v>
      </c>
      <c r="D81" s="66">
        <v>2500</v>
      </c>
      <c r="E81" s="66">
        <v>2500</v>
      </c>
    </row>
    <row r="82" spans="1:5" ht="30" thickBot="1">
      <c r="A82" s="65" t="s">
        <v>400</v>
      </c>
      <c r="B82" s="65" t="s">
        <v>401</v>
      </c>
      <c r="C82" s="191" t="s">
        <v>556</v>
      </c>
      <c r="D82" s="66">
        <v>67059.960000000006</v>
      </c>
      <c r="E82" s="66">
        <v>57418</v>
      </c>
    </row>
    <row r="83" spans="1:5" ht="20.25" thickBot="1">
      <c r="A83" s="65" t="s">
        <v>233</v>
      </c>
      <c r="B83" s="65" t="s">
        <v>552</v>
      </c>
      <c r="C83" s="191" t="s">
        <v>558</v>
      </c>
      <c r="D83" s="66">
        <v>900000</v>
      </c>
      <c r="E83" s="66">
        <v>900000</v>
      </c>
    </row>
    <row r="84" spans="1:5" ht="20.25" thickBot="1">
      <c r="A84" s="65" t="s">
        <v>233</v>
      </c>
      <c r="B84" s="65" t="s">
        <v>553</v>
      </c>
      <c r="C84" s="191" t="s">
        <v>558</v>
      </c>
      <c r="D84" s="66">
        <v>107625</v>
      </c>
      <c r="E84" s="66">
        <v>107625</v>
      </c>
    </row>
    <row r="85" spans="1:5" ht="20.25" thickBot="1">
      <c r="A85" s="65" t="s">
        <v>233</v>
      </c>
      <c r="B85" s="65" t="s">
        <v>297</v>
      </c>
      <c r="C85" s="191" t="s">
        <v>558</v>
      </c>
      <c r="D85" s="66">
        <v>11460</v>
      </c>
      <c r="E85" s="66">
        <v>11460</v>
      </c>
    </row>
    <row r="86" spans="1:5">
      <c r="A86" s="472" t="s">
        <v>399</v>
      </c>
      <c r="B86" s="472" t="s">
        <v>348</v>
      </c>
      <c r="C86" s="627" t="s">
        <v>559</v>
      </c>
      <c r="D86" s="474">
        <f>ROUND(66254.66,0)</f>
        <v>66255</v>
      </c>
      <c r="E86" s="474">
        <v>66254.66</v>
      </c>
    </row>
    <row r="87" spans="1:5">
      <c r="A87" s="484"/>
      <c r="B87" s="484"/>
      <c r="C87" s="628"/>
      <c r="D87" s="485"/>
      <c r="E87" s="485"/>
    </row>
    <row r="88" spans="1:5" ht="3" customHeight="1" thickBot="1">
      <c r="A88" s="473"/>
      <c r="B88" s="473"/>
      <c r="C88" s="629"/>
      <c r="D88" s="475"/>
      <c r="E88" s="475"/>
    </row>
    <row r="89" spans="1:5" ht="20.25" thickBot="1">
      <c r="A89" s="65" t="s">
        <v>399</v>
      </c>
      <c r="B89" s="65" t="s">
        <v>545</v>
      </c>
      <c r="C89" s="191" t="s">
        <v>559</v>
      </c>
      <c r="D89" s="66">
        <v>70000</v>
      </c>
      <c r="E89" s="66">
        <v>70000</v>
      </c>
    </row>
    <row r="90" spans="1:5" ht="20.25" thickBot="1">
      <c r="A90" s="65" t="s">
        <v>234</v>
      </c>
      <c r="B90" s="65" t="s">
        <v>546</v>
      </c>
      <c r="C90" s="191" t="s">
        <v>560</v>
      </c>
      <c r="D90" s="66">
        <v>36000</v>
      </c>
      <c r="E90" s="66">
        <v>36000</v>
      </c>
    </row>
    <row r="91" spans="1:5" ht="20.25" thickBot="1">
      <c r="A91" s="65" t="s">
        <v>234</v>
      </c>
      <c r="B91" s="65" t="s">
        <v>554</v>
      </c>
      <c r="C91" s="191" t="s">
        <v>560</v>
      </c>
      <c r="D91" s="66">
        <v>100000</v>
      </c>
      <c r="E91" s="66">
        <v>100000</v>
      </c>
    </row>
    <row r="92" spans="1:5" ht="15" thickBot="1">
      <c r="A92" s="622" t="s">
        <v>520</v>
      </c>
      <c r="B92" s="623"/>
      <c r="C92" s="235"/>
      <c r="D92" s="70">
        <f>SUM(D65:D91)</f>
        <v>5892111.96</v>
      </c>
      <c r="E92" s="70">
        <v>1307257.6599999999</v>
      </c>
    </row>
  </sheetData>
  <mergeCells count="53">
    <mergeCell ref="A35:A37"/>
    <mergeCell ref="C35:C37"/>
    <mergeCell ref="D35:D37"/>
    <mergeCell ref="A4:A9"/>
    <mergeCell ref="B4:B9"/>
    <mergeCell ref="C4:C6"/>
    <mergeCell ref="D4:D6"/>
    <mergeCell ref="A10:A11"/>
    <mergeCell ref="C10:C11"/>
    <mergeCell ref="D10:D11"/>
    <mergeCell ref="A22:B22"/>
    <mergeCell ref="A29:A34"/>
    <mergeCell ref="B29:B34"/>
    <mergeCell ref="C29:C31"/>
    <mergeCell ref="D29:D31"/>
    <mergeCell ref="A38:A40"/>
    <mergeCell ref="C38:C40"/>
    <mergeCell ref="D38:D40"/>
    <mergeCell ref="A41:A43"/>
    <mergeCell ref="C41:C43"/>
    <mergeCell ref="D41:D43"/>
    <mergeCell ref="D73:D74"/>
    <mergeCell ref="E73:E74"/>
    <mergeCell ref="A49:A51"/>
    <mergeCell ref="B49:B51"/>
    <mergeCell ref="C49:C51"/>
    <mergeCell ref="D49:D51"/>
    <mergeCell ref="A53:B53"/>
    <mergeCell ref="A57:A64"/>
    <mergeCell ref="B57:B64"/>
    <mergeCell ref="D57:D61"/>
    <mergeCell ref="E57:E61"/>
    <mergeCell ref="D75:D76"/>
    <mergeCell ref="E75:E76"/>
    <mergeCell ref="A77:A78"/>
    <mergeCell ref="D77:D78"/>
    <mergeCell ref="E77:E78"/>
    <mergeCell ref="C77:C78"/>
    <mergeCell ref="C75:C76"/>
    <mergeCell ref="D79:D80"/>
    <mergeCell ref="E79:E80"/>
    <mergeCell ref="A86:A88"/>
    <mergeCell ref="B86:B88"/>
    <mergeCell ref="D86:D88"/>
    <mergeCell ref="E86:E88"/>
    <mergeCell ref="C79:C80"/>
    <mergeCell ref="A92:B92"/>
    <mergeCell ref="C57:C64"/>
    <mergeCell ref="C73:C74"/>
    <mergeCell ref="C86:C88"/>
    <mergeCell ref="A79:A80"/>
    <mergeCell ref="A75:A76"/>
    <mergeCell ref="A73:A7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9"/>
  <sheetViews>
    <sheetView workbookViewId="0"/>
  </sheetViews>
  <sheetFormatPr defaultColWidth="8.75" defaultRowHeight="15"/>
  <cols>
    <col min="1" max="1" width="1.25" style="238" customWidth="1"/>
    <col min="2" max="2" width="42.75" style="236" customWidth="1"/>
    <col min="3" max="3" width="11.75" style="236" customWidth="1"/>
    <col min="4" max="4" width="11.875" style="305" customWidth="1"/>
    <col min="5" max="5" width="12.25" style="303" customWidth="1"/>
    <col min="6" max="6" width="13.375" style="240" customWidth="1"/>
    <col min="7" max="7" width="8.875" style="238" hidden="1" customWidth="1"/>
    <col min="8" max="8" width="21.75" style="241" hidden="1" customWidth="1"/>
    <col min="9" max="22" width="0" style="238" hidden="1" customWidth="1"/>
    <col min="23" max="16384" width="8.75" style="238"/>
  </cols>
  <sheetData>
    <row r="1" spans="2:8">
      <c r="C1" s="238"/>
      <c r="E1" s="239" t="s">
        <v>564</v>
      </c>
    </row>
    <row r="2" spans="2:8">
      <c r="C2" s="237" t="s">
        <v>793</v>
      </c>
      <c r="D2" s="239"/>
    </row>
    <row r="3" spans="2:8">
      <c r="C3" s="237"/>
      <c r="D3" s="242"/>
      <c r="E3" s="239"/>
    </row>
    <row r="4" spans="2:8">
      <c r="B4" s="242" t="s">
        <v>565</v>
      </c>
      <c r="C4" s="242"/>
      <c r="D4" s="242"/>
      <c r="E4" s="243"/>
    </row>
    <row r="5" spans="2:8">
      <c r="B5" s="630" t="s">
        <v>723</v>
      </c>
      <c r="C5" s="630"/>
      <c r="D5" s="630"/>
      <c r="E5" s="630"/>
    </row>
    <row r="6" spans="2:8" ht="15.75" thickBot="1">
      <c r="C6" s="237"/>
      <c r="D6" s="242"/>
      <c r="E6" s="239"/>
    </row>
    <row r="7" spans="2:8" ht="29.25" thickBot="1">
      <c r="B7" s="244" t="s">
        <v>232</v>
      </c>
      <c r="C7" s="316" t="s">
        <v>566</v>
      </c>
      <c r="D7" s="318" t="s">
        <v>567</v>
      </c>
      <c r="E7" s="317" t="s">
        <v>568</v>
      </c>
    </row>
    <row r="8" spans="2:8" ht="15.75" thickBot="1">
      <c r="B8" s="247" t="s">
        <v>569</v>
      </c>
      <c r="C8" s="248">
        <f>C9+C27+C36+C54+C66+C77+C108+C129+C153+C188+C200+C204+C182+C225</f>
        <v>81973521.629999995</v>
      </c>
      <c r="D8" s="248">
        <f t="shared" ref="D8:E8" si="0">D9+D27+D36+D54+D66+D77+D108+D129+D153+D188+D200+D204+D182+D225</f>
        <v>80869257.390000001</v>
      </c>
      <c r="E8" s="315">
        <f t="shared" si="0"/>
        <v>62988869.872000001</v>
      </c>
      <c r="H8" s="265"/>
    </row>
    <row r="9" spans="2:8" ht="15.75" thickBot="1">
      <c r="B9" s="249" t="s">
        <v>570</v>
      </c>
      <c r="C9" s="250">
        <f>SUM(C10:C26)</f>
        <v>50658304.619999997</v>
      </c>
      <c r="D9" s="250">
        <f t="shared" ref="D9" si="1">SUM(D10:D26)</f>
        <v>50596864.619999997</v>
      </c>
      <c r="E9" s="251">
        <f>SUM(E10:E26)</f>
        <v>40502067</v>
      </c>
    </row>
    <row r="10" spans="2:8" ht="15.75" thickBot="1">
      <c r="B10" s="252" t="s">
        <v>726</v>
      </c>
      <c r="C10" s="253">
        <v>6750</v>
      </c>
      <c r="D10" s="253">
        <f>C10*0.8</f>
        <v>5400</v>
      </c>
      <c r="E10" s="254">
        <f>0.9*D10</f>
        <v>4860</v>
      </c>
    </row>
    <row r="11" spans="2:8" ht="15.75" thickBot="1">
      <c r="B11" s="252" t="s">
        <v>725</v>
      </c>
      <c r="C11" s="253">
        <v>750</v>
      </c>
      <c r="D11" s="253">
        <f t="shared" ref="D11:D20" si="2">C11*0.8</f>
        <v>600</v>
      </c>
      <c r="E11" s="254">
        <f>0.9*D11</f>
        <v>540</v>
      </c>
    </row>
    <row r="12" spans="2:8" ht="15.75" thickBot="1">
      <c r="B12" s="255" t="s">
        <v>571</v>
      </c>
      <c r="C12" s="256">
        <v>2000</v>
      </c>
      <c r="D12" s="253">
        <f t="shared" si="2"/>
        <v>1600</v>
      </c>
      <c r="E12" s="254">
        <f t="shared" ref="E12:E20" si="3">0.9*D12</f>
        <v>1440</v>
      </c>
    </row>
    <row r="13" spans="2:8" ht="15.75" thickBot="1">
      <c r="B13" s="255" t="s">
        <v>724</v>
      </c>
      <c r="C13" s="256">
        <v>1500</v>
      </c>
      <c r="D13" s="253">
        <f t="shared" si="2"/>
        <v>1200</v>
      </c>
      <c r="E13" s="254">
        <f t="shared" si="3"/>
        <v>1080</v>
      </c>
    </row>
    <row r="14" spans="2:8" ht="30.75" thickBot="1">
      <c r="B14" s="257" t="s">
        <v>572</v>
      </c>
      <c r="C14" s="256">
        <v>150000</v>
      </c>
      <c r="D14" s="253">
        <f t="shared" si="2"/>
        <v>120000</v>
      </c>
      <c r="E14" s="254">
        <f t="shared" si="3"/>
        <v>108000</v>
      </c>
    </row>
    <row r="15" spans="2:8" ht="15.75" thickBot="1">
      <c r="B15" s="255" t="s">
        <v>573</v>
      </c>
      <c r="C15" s="256">
        <v>1000</v>
      </c>
      <c r="D15" s="253">
        <f t="shared" si="2"/>
        <v>800</v>
      </c>
      <c r="E15" s="254">
        <f t="shared" si="3"/>
        <v>720</v>
      </c>
    </row>
    <row r="16" spans="2:8" ht="15.75" thickBot="1">
      <c r="B16" s="255" t="s">
        <v>574</v>
      </c>
      <c r="C16" s="256">
        <v>96000</v>
      </c>
      <c r="D16" s="253">
        <f t="shared" si="2"/>
        <v>76800</v>
      </c>
      <c r="E16" s="254">
        <f t="shared" si="3"/>
        <v>69120</v>
      </c>
    </row>
    <row r="17" spans="2:8" ht="15.75" thickBot="1">
      <c r="B17" s="255" t="s">
        <v>575</v>
      </c>
      <c r="C17" s="256">
        <v>7000</v>
      </c>
      <c r="D17" s="253">
        <f t="shared" si="2"/>
        <v>5600</v>
      </c>
      <c r="E17" s="254">
        <f t="shared" si="3"/>
        <v>5040</v>
      </c>
    </row>
    <row r="18" spans="2:8" ht="15.75" thickBot="1">
      <c r="B18" s="255" t="s">
        <v>576</v>
      </c>
      <c r="C18" s="256">
        <v>1000</v>
      </c>
      <c r="D18" s="253">
        <f t="shared" si="2"/>
        <v>800</v>
      </c>
      <c r="E18" s="254">
        <f t="shared" si="3"/>
        <v>720</v>
      </c>
    </row>
    <row r="19" spans="2:8" ht="15.75" thickBot="1">
      <c r="B19" s="255" t="s">
        <v>577</v>
      </c>
      <c r="C19" s="256">
        <v>10000</v>
      </c>
      <c r="D19" s="253">
        <f t="shared" si="2"/>
        <v>8000</v>
      </c>
      <c r="E19" s="254">
        <f t="shared" si="3"/>
        <v>7200</v>
      </c>
    </row>
    <row r="20" spans="2:8" ht="15.75" thickBot="1">
      <c r="B20" s="255" t="s">
        <v>727</v>
      </c>
      <c r="C20" s="256">
        <v>31200</v>
      </c>
      <c r="D20" s="253">
        <f t="shared" si="2"/>
        <v>24960</v>
      </c>
      <c r="E20" s="254">
        <f t="shared" si="3"/>
        <v>22464</v>
      </c>
    </row>
    <row r="21" spans="2:8" ht="15.75" thickBot="1">
      <c r="B21" s="255" t="s">
        <v>578</v>
      </c>
      <c r="C21" s="256">
        <v>832928.83</v>
      </c>
      <c r="D21" s="256">
        <v>832928.83</v>
      </c>
      <c r="E21" s="258">
        <f>ROUND(0.8*D21,)</f>
        <v>666343</v>
      </c>
    </row>
    <row r="22" spans="2:8" ht="15.75" thickBot="1">
      <c r="B22" s="255" t="s">
        <v>579</v>
      </c>
      <c r="C22" s="256">
        <v>159850</v>
      </c>
      <c r="D22" s="256">
        <v>159850</v>
      </c>
      <c r="E22" s="258">
        <f>0.8*D22</f>
        <v>127880</v>
      </c>
    </row>
    <row r="23" spans="2:8" ht="15.75" thickBot="1">
      <c r="B23" s="255" t="s">
        <v>580</v>
      </c>
      <c r="C23" s="256">
        <v>160653</v>
      </c>
      <c r="D23" s="256">
        <v>160653</v>
      </c>
      <c r="E23" s="258">
        <f>ROUND(0.8*D23,)</f>
        <v>128522</v>
      </c>
    </row>
    <row r="24" spans="2:8" ht="15.75" thickBot="1">
      <c r="B24" s="255" t="s">
        <v>581</v>
      </c>
      <c r="C24" s="256">
        <v>47579260.299999997</v>
      </c>
      <c r="D24" s="256">
        <f>C24</f>
        <v>47579260.299999997</v>
      </c>
      <c r="E24" s="258">
        <f>ROUND(0.8*D24,)</f>
        <v>38063408</v>
      </c>
    </row>
    <row r="25" spans="2:8" ht="15.75" thickBot="1">
      <c r="B25" s="259" t="s">
        <v>582</v>
      </c>
      <c r="C25" s="260">
        <v>1618412.49</v>
      </c>
      <c r="D25" s="260">
        <v>1618412.49</v>
      </c>
      <c r="E25" s="261">
        <f>ROUND(C25*0.8,0)</f>
        <v>1294730</v>
      </c>
    </row>
    <row r="26" spans="2:8" ht="30.75" hidden="1" thickBot="1">
      <c r="B26" s="259" t="s">
        <v>583</v>
      </c>
      <c r="C26" s="260">
        <v>0</v>
      </c>
      <c r="D26" s="260">
        <v>0</v>
      </c>
      <c r="E26" s="261">
        <v>0</v>
      </c>
    </row>
    <row r="27" spans="2:8" ht="15.75" thickBot="1">
      <c r="B27" s="262" t="s">
        <v>584</v>
      </c>
      <c r="C27" s="319">
        <f>SUM(C28:C35)</f>
        <v>365500</v>
      </c>
      <c r="D27" s="321">
        <f t="shared" ref="D27:E27" si="4">SUM(D28:D35)</f>
        <v>326800</v>
      </c>
      <c r="E27" s="320">
        <f t="shared" si="4"/>
        <v>128080</v>
      </c>
      <c r="H27" s="265"/>
    </row>
    <row r="28" spans="2:8" ht="15.75" thickBot="1">
      <c r="B28" s="266" t="s">
        <v>585</v>
      </c>
      <c r="C28" s="253">
        <v>600</v>
      </c>
      <c r="D28" s="253">
        <f t="shared" ref="D28:D31" si="5">C28*0.8</f>
        <v>480</v>
      </c>
      <c r="E28" s="254">
        <f t="shared" ref="E28:E30" si="6">0.9*D28</f>
        <v>432</v>
      </c>
    </row>
    <row r="29" spans="2:8" ht="15.75" thickBot="1">
      <c r="B29" s="268" t="s">
        <v>586</v>
      </c>
      <c r="C29" s="256">
        <v>50000</v>
      </c>
      <c r="D29" s="253">
        <f t="shared" si="5"/>
        <v>40000</v>
      </c>
      <c r="E29" s="258">
        <f t="shared" si="6"/>
        <v>36000</v>
      </c>
    </row>
    <row r="30" spans="2:8" ht="15.75" thickBot="1">
      <c r="B30" s="268" t="s">
        <v>587</v>
      </c>
      <c r="C30" s="256">
        <v>2400</v>
      </c>
      <c r="D30" s="253">
        <f t="shared" si="5"/>
        <v>1920</v>
      </c>
      <c r="E30" s="258">
        <f t="shared" si="6"/>
        <v>1728</v>
      </c>
    </row>
    <row r="31" spans="2:8" ht="30.75" thickBot="1">
      <c r="B31" s="270" t="s">
        <v>588</v>
      </c>
      <c r="C31" s="260">
        <v>140500</v>
      </c>
      <c r="D31" s="253">
        <f t="shared" si="5"/>
        <v>112400</v>
      </c>
      <c r="E31" s="258">
        <f>0.8*D31</f>
        <v>89920</v>
      </c>
    </row>
    <row r="32" spans="2:8" ht="16.899999999999999" customHeight="1" thickBot="1">
      <c r="B32" s="270" t="s">
        <v>709</v>
      </c>
      <c r="C32" s="260">
        <v>21000</v>
      </c>
      <c r="D32" s="271">
        <f t="shared" ref="D32:D35" si="7">C32</f>
        <v>21000</v>
      </c>
      <c r="E32" s="258">
        <v>0</v>
      </c>
    </row>
    <row r="33" spans="2:5" ht="16.899999999999999" customHeight="1" thickBot="1">
      <c r="B33" s="270" t="s">
        <v>791</v>
      </c>
      <c r="C33" s="260">
        <v>120000</v>
      </c>
      <c r="D33" s="271">
        <v>120000</v>
      </c>
      <c r="E33" s="258">
        <v>0</v>
      </c>
    </row>
    <row r="34" spans="2:5" ht="30.75" thickBot="1">
      <c r="B34" s="270" t="s">
        <v>790</v>
      </c>
      <c r="C34" s="260">
        <v>16000</v>
      </c>
      <c r="D34" s="271">
        <f t="shared" si="7"/>
        <v>16000</v>
      </c>
      <c r="E34" s="258">
        <v>0</v>
      </c>
    </row>
    <row r="35" spans="2:5" ht="30.75" thickBot="1">
      <c r="B35" s="270" t="s">
        <v>789</v>
      </c>
      <c r="C35" s="260">
        <v>15000</v>
      </c>
      <c r="D35" s="271">
        <f t="shared" si="7"/>
        <v>15000</v>
      </c>
      <c r="E35" s="258">
        <v>0</v>
      </c>
    </row>
    <row r="36" spans="2:5" ht="29.25" thickBot="1">
      <c r="B36" s="262" t="s">
        <v>589</v>
      </c>
      <c r="C36" s="263">
        <f>SUM(C37:C53)</f>
        <v>2288425.17</v>
      </c>
      <c r="D36" s="263">
        <f t="shared" ref="D36" si="8">SUM(D37:D53)</f>
        <v>2217225.17</v>
      </c>
      <c r="E36" s="264">
        <f>SUM(E37:E53)</f>
        <v>2178265.17</v>
      </c>
    </row>
    <row r="37" spans="2:5" ht="15.75" thickBot="1">
      <c r="B37" s="311" t="s">
        <v>590</v>
      </c>
      <c r="C37" s="273">
        <v>1100</v>
      </c>
      <c r="D37" s="273">
        <f t="shared" ref="D37:D44" si="9">C37*0.8</f>
        <v>880</v>
      </c>
      <c r="E37" s="274">
        <f t="shared" ref="E37:E116" si="10">0.9*D37</f>
        <v>792</v>
      </c>
    </row>
    <row r="38" spans="2:5" ht="15.75" thickBot="1">
      <c r="B38" s="268" t="s">
        <v>591</v>
      </c>
      <c r="C38" s="256">
        <v>20000</v>
      </c>
      <c r="D38" s="256">
        <f t="shared" si="9"/>
        <v>16000</v>
      </c>
      <c r="E38" s="258">
        <f t="shared" si="10"/>
        <v>14400</v>
      </c>
    </row>
    <row r="39" spans="2:5" ht="15.75" thickBot="1">
      <c r="B39" s="268" t="s">
        <v>592</v>
      </c>
      <c r="C39" s="256">
        <v>100000</v>
      </c>
      <c r="D39" s="256">
        <f t="shared" si="9"/>
        <v>80000</v>
      </c>
      <c r="E39" s="258">
        <f t="shared" si="10"/>
        <v>72000</v>
      </c>
    </row>
    <row r="40" spans="2:5" ht="15.75" thickBot="1">
      <c r="B40" s="268" t="s">
        <v>593</v>
      </c>
      <c r="C40" s="256">
        <v>4800</v>
      </c>
      <c r="D40" s="256">
        <f t="shared" si="9"/>
        <v>3840</v>
      </c>
      <c r="E40" s="258">
        <f t="shared" si="10"/>
        <v>3456</v>
      </c>
    </row>
    <row r="41" spans="2:5" ht="15.75" thickBot="1">
      <c r="B41" s="268" t="s">
        <v>594</v>
      </c>
      <c r="C41" s="256">
        <v>88000</v>
      </c>
      <c r="D41" s="256">
        <f t="shared" si="9"/>
        <v>70400</v>
      </c>
      <c r="E41" s="258">
        <f t="shared" si="10"/>
        <v>63360</v>
      </c>
    </row>
    <row r="42" spans="2:5" ht="15.75" thickBot="1">
      <c r="B42" s="268" t="s">
        <v>595</v>
      </c>
      <c r="C42" s="256">
        <v>51000</v>
      </c>
      <c r="D42" s="256">
        <f t="shared" si="9"/>
        <v>40800</v>
      </c>
      <c r="E42" s="258">
        <f t="shared" si="10"/>
        <v>36720</v>
      </c>
    </row>
    <row r="43" spans="2:5" ht="15.75" thickBot="1">
      <c r="B43" s="268" t="s">
        <v>596</v>
      </c>
      <c r="C43" s="256">
        <v>40000</v>
      </c>
      <c r="D43" s="256">
        <f t="shared" si="9"/>
        <v>32000</v>
      </c>
      <c r="E43" s="258">
        <f t="shared" si="10"/>
        <v>28800</v>
      </c>
    </row>
    <row r="44" spans="2:5" ht="15.75" thickBot="1">
      <c r="B44" s="268" t="s">
        <v>597</v>
      </c>
      <c r="C44" s="256">
        <v>51100</v>
      </c>
      <c r="D44" s="256">
        <f t="shared" si="9"/>
        <v>40880</v>
      </c>
      <c r="E44" s="258">
        <f>0.9*D44</f>
        <v>36792</v>
      </c>
    </row>
    <row r="45" spans="2:5" ht="30.75" thickBot="1">
      <c r="B45" s="255" t="s">
        <v>598</v>
      </c>
      <c r="C45" s="256">
        <v>52400</v>
      </c>
      <c r="D45" s="256">
        <f>C45</f>
        <v>52400</v>
      </c>
      <c r="E45" s="258">
        <f>C45*0.8</f>
        <v>41920</v>
      </c>
    </row>
    <row r="46" spans="2:5" ht="15.75" thickBot="1">
      <c r="B46" s="255" t="s">
        <v>786</v>
      </c>
      <c r="C46" s="256">
        <v>273709.17</v>
      </c>
      <c r="D46" s="256">
        <v>273709.17</v>
      </c>
      <c r="E46" s="258">
        <f>D46</f>
        <v>273709.17</v>
      </c>
    </row>
    <row r="47" spans="2:5" ht="15.75" hidden="1" thickBot="1">
      <c r="B47" s="255" t="s">
        <v>599</v>
      </c>
      <c r="C47" s="256"/>
      <c r="D47" s="269">
        <f>0.8*C47</f>
        <v>0</v>
      </c>
      <c r="E47" s="258">
        <v>0</v>
      </c>
    </row>
    <row r="48" spans="2:5" ht="15.75" thickBot="1">
      <c r="B48" s="255" t="s">
        <v>550</v>
      </c>
      <c r="C48" s="256">
        <v>247610</v>
      </c>
      <c r="D48" s="256">
        <v>247610</v>
      </c>
      <c r="E48" s="258">
        <v>247610</v>
      </c>
    </row>
    <row r="49" spans="2:5" ht="15.75" thickBot="1">
      <c r="B49" s="255" t="s">
        <v>600</v>
      </c>
      <c r="C49" s="256">
        <v>357625</v>
      </c>
      <c r="D49" s="256">
        <v>357625</v>
      </c>
      <c r="E49" s="258">
        <v>357625</v>
      </c>
    </row>
    <row r="50" spans="2:5" ht="15.75" thickBot="1">
      <c r="B50" s="255" t="s">
        <v>601</v>
      </c>
      <c r="C50" s="256">
        <v>111875</v>
      </c>
      <c r="D50" s="256">
        <v>111875</v>
      </c>
      <c r="E50" s="258">
        <v>111875</v>
      </c>
    </row>
    <row r="51" spans="2:5" ht="15.75" thickBot="1">
      <c r="B51" s="255" t="s">
        <v>783</v>
      </c>
      <c r="C51" s="256">
        <v>810000</v>
      </c>
      <c r="D51" s="256">
        <v>810000</v>
      </c>
      <c r="E51" s="258">
        <v>810000</v>
      </c>
    </row>
    <row r="52" spans="2:5" ht="15.75" thickBot="1">
      <c r="B52" s="255" t="s">
        <v>602</v>
      </c>
      <c r="C52" s="256">
        <v>62000</v>
      </c>
      <c r="D52" s="256">
        <v>62000</v>
      </c>
      <c r="E52" s="258">
        <v>62000</v>
      </c>
    </row>
    <row r="53" spans="2:5" ht="15.75" thickBot="1">
      <c r="B53" s="275" t="s">
        <v>603</v>
      </c>
      <c r="C53" s="276">
        <v>17206</v>
      </c>
      <c r="D53" s="276">
        <v>17206</v>
      </c>
      <c r="E53" s="277">
        <v>17206</v>
      </c>
    </row>
    <row r="54" spans="2:5" ht="29.25" thickBot="1">
      <c r="B54" s="262" t="s">
        <v>604</v>
      </c>
      <c r="C54" s="263">
        <f>SUM(C55:C65)</f>
        <v>780710</v>
      </c>
      <c r="D54" s="263">
        <f t="shared" ref="D54" si="11">SUM(D55:D65)</f>
        <v>700920</v>
      </c>
      <c r="E54" s="264">
        <f>SUM(E55:E65)</f>
        <v>415244</v>
      </c>
    </row>
    <row r="55" spans="2:5" ht="15.75" thickBot="1">
      <c r="B55" s="272" t="s">
        <v>605</v>
      </c>
      <c r="C55" s="273">
        <v>5000</v>
      </c>
      <c r="D55" s="273">
        <f t="shared" ref="D55:D60" si="12">C55*0.8</f>
        <v>4000</v>
      </c>
      <c r="E55" s="274">
        <f t="shared" si="10"/>
        <v>3600</v>
      </c>
    </row>
    <row r="56" spans="2:5" ht="15.75" thickBot="1">
      <c r="B56" s="255" t="s">
        <v>606</v>
      </c>
      <c r="C56" s="256">
        <v>35000</v>
      </c>
      <c r="D56" s="256">
        <f t="shared" si="12"/>
        <v>28000</v>
      </c>
      <c r="E56" s="258">
        <f t="shared" si="10"/>
        <v>25200</v>
      </c>
    </row>
    <row r="57" spans="2:5" ht="15.75" thickBot="1">
      <c r="B57" s="255" t="s">
        <v>607</v>
      </c>
      <c r="C57" s="256">
        <v>4000</v>
      </c>
      <c r="D57" s="256">
        <f t="shared" si="12"/>
        <v>3200</v>
      </c>
      <c r="E57" s="258">
        <f t="shared" si="10"/>
        <v>2880</v>
      </c>
    </row>
    <row r="58" spans="2:5" ht="30.75" thickBot="1">
      <c r="B58" s="255" t="s">
        <v>608</v>
      </c>
      <c r="C58" s="256">
        <v>140000</v>
      </c>
      <c r="D58" s="256">
        <f t="shared" si="12"/>
        <v>112000</v>
      </c>
      <c r="E58" s="258">
        <f t="shared" si="10"/>
        <v>100800</v>
      </c>
    </row>
    <row r="59" spans="2:5" ht="15.75" thickBot="1">
      <c r="B59" s="255" t="s">
        <v>609</v>
      </c>
      <c r="C59" s="256">
        <v>10000</v>
      </c>
      <c r="D59" s="256">
        <f t="shared" si="12"/>
        <v>8000</v>
      </c>
      <c r="E59" s="258">
        <f t="shared" si="10"/>
        <v>7200</v>
      </c>
    </row>
    <row r="60" spans="2:5" ht="15.75" thickBot="1">
      <c r="B60" s="255" t="s">
        <v>610</v>
      </c>
      <c r="C60" s="256">
        <v>45000</v>
      </c>
      <c r="D60" s="256">
        <f t="shared" si="12"/>
        <v>36000</v>
      </c>
      <c r="E60" s="258">
        <f t="shared" si="10"/>
        <v>32400</v>
      </c>
    </row>
    <row r="61" spans="2:5" ht="15.75" thickBot="1">
      <c r="B61" s="255" t="s">
        <v>611</v>
      </c>
      <c r="C61" s="256">
        <v>221760</v>
      </c>
      <c r="D61" s="256">
        <f>C61</f>
        <v>221760</v>
      </c>
      <c r="E61" s="258">
        <v>0</v>
      </c>
    </row>
    <row r="62" spans="2:5" ht="15.75" thickBot="1">
      <c r="B62" s="255" t="s">
        <v>612</v>
      </c>
      <c r="C62" s="256">
        <v>50000</v>
      </c>
      <c r="D62" s="256">
        <f t="shared" ref="D62:D63" si="13">C62</f>
        <v>50000</v>
      </c>
      <c r="E62" s="258">
        <f>0.8*D62</f>
        <v>40000</v>
      </c>
    </row>
    <row r="63" spans="2:5" ht="15.75" thickBot="1">
      <c r="B63" s="255" t="s">
        <v>785</v>
      </c>
      <c r="C63" s="256">
        <v>110000</v>
      </c>
      <c r="D63" s="256">
        <f t="shared" si="13"/>
        <v>110000</v>
      </c>
      <c r="E63" s="258">
        <f>D63*0.8</f>
        <v>88000</v>
      </c>
    </row>
    <row r="64" spans="2:5" ht="15.75" thickBot="1">
      <c r="B64" s="259" t="s">
        <v>613</v>
      </c>
      <c r="C64" s="260">
        <v>159950</v>
      </c>
      <c r="D64" s="260">
        <f>0.8*C64</f>
        <v>127960</v>
      </c>
      <c r="E64" s="261">
        <f>0.9*D64</f>
        <v>115164</v>
      </c>
    </row>
    <row r="65" spans="2:5" ht="15.75" hidden="1" thickBot="1">
      <c r="B65" s="275" t="s">
        <v>614</v>
      </c>
      <c r="C65" s="276"/>
      <c r="D65" s="276">
        <v>0</v>
      </c>
      <c r="E65" s="277">
        <v>0</v>
      </c>
    </row>
    <row r="66" spans="2:5" ht="29.25" thickBot="1">
      <c r="B66" s="262" t="s">
        <v>615</v>
      </c>
      <c r="C66" s="278">
        <f>SUM(C67:C76)</f>
        <v>360500</v>
      </c>
      <c r="D66" s="278">
        <f>SUM(D67:D76)</f>
        <v>312400</v>
      </c>
      <c r="E66" s="279">
        <f>SUM(E67:E76)</f>
        <v>269160</v>
      </c>
    </row>
    <row r="67" spans="2:5" ht="15.75" thickBot="1">
      <c r="B67" s="255" t="s">
        <v>616</v>
      </c>
      <c r="C67" s="256">
        <v>90000</v>
      </c>
      <c r="D67" s="256">
        <f t="shared" ref="D67:D75" si="14">C67*0.8</f>
        <v>72000</v>
      </c>
      <c r="E67" s="258">
        <f t="shared" si="10"/>
        <v>64800</v>
      </c>
    </row>
    <row r="68" spans="2:5" ht="15.75" thickBot="1">
      <c r="B68" s="255" t="s">
        <v>617</v>
      </c>
      <c r="C68" s="256">
        <v>3500</v>
      </c>
      <c r="D68" s="256">
        <f t="shared" si="14"/>
        <v>2800</v>
      </c>
      <c r="E68" s="258">
        <f t="shared" si="10"/>
        <v>2520</v>
      </c>
    </row>
    <row r="69" spans="2:5" ht="30.75" thickBot="1">
      <c r="B69" s="255" t="s">
        <v>618</v>
      </c>
      <c r="C69" s="256">
        <v>23000</v>
      </c>
      <c r="D69" s="256">
        <f t="shared" si="14"/>
        <v>18400</v>
      </c>
      <c r="E69" s="258">
        <f t="shared" si="10"/>
        <v>16560</v>
      </c>
    </row>
    <row r="70" spans="2:5" ht="15.75" thickBot="1">
      <c r="B70" s="255" t="s">
        <v>619</v>
      </c>
      <c r="C70" s="256">
        <v>3500</v>
      </c>
      <c r="D70" s="256">
        <f t="shared" si="14"/>
        <v>2800</v>
      </c>
      <c r="E70" s="258">
        <f t="shared" si="10"/>
        <v>2520</v>
      </c>
    </row>
    <row r="71" spans="2:5" ht="15.75" thickBot="1">
      <c r="B71" s="255" t="s">
        <v>620</v>
      </c>
      <c r="C71" s="256">
        <v>20000</v>
      </c>
      <c r="D71" s="256">
        <f t="shared" si="14"/>
        <v>16000</v>
      </c>
      <c r="E71" s="258">
        <f t="shared" si="10"/>
        <v>14400</v>
      </c>
    </row>
    <row r="72" spans="2:5" ht="15.75" thickBot="1">
      <c r="B72" s="255" t="s">
        <v>621</v>
      </c>
      <c r="C72" s="256">
        <v>30000</v>
      </c>
      <c r="D72" s="256">
        <f t="shared" si="14"/>
        <v>24000</v>
      </c>
      <c r="E72" s="258">
        <f t="shared" si="10"/>
        <v>21600</v>
      </c>
    </row>
    <row r="73" spans="2:5" ht="15.75" thickBot="1">
      <c r="B73" s="255" t="s">
        <v>622</v>
      </c>
      <c r="C73" s="256">
        <v>38000</v>
      </c>
      <c r="D73" s="256">
        <f t="shared" si="14"/>
        <v>30400</v>
      </c>
      <c r="E73" s="258">
        <f t="shared" si="10"/>
        <v>27360</v>
      </c>
    </row>
    <row r="74" spans="2:5" ht="15.75" thickBot="1">
      <c r="B74" s="255" t="s">
        <v>623</v>
      </c>
      <c r="C74" s="256">
        <v>7000</v>
      </c>
      <c r="D74" s="256">
        <f t="shared" si="14"/>
        <v>5600</v>
      </c>
      <c r="E74" s="258">
        <f t="shared" si="10"/>
        <v>5040</v>
      </c>
    </row>
    <row r="75" spans="2:5" ht="27.6" customHeight="1" thickBot="1">
      <c r="B75" s="255" t="s">
        <v>624</v>
      </c>
      <c r="C75" s="256">
        <v>25500</v>
      </c>
      <c r="D75" s="256">
        <f t="shared" si="14"/>
        <v>20400</v>
      </c>
      <c r="E75" s="258">
        <f>0.9*D75</f>
        <v>18360</v>
      </c>
    </row>
    <row r="76" spans="2:5" ht="30.75" thickBot="1">
      <c r="B76" s="259" t="s">
        <v>625</v>
      </c>
      <c r="C76" s="260">
        <v>120000</v>
      </c>
      <c r="D76" s="260">
        <f>C76</f>
        <v>120000</v>
      </c>
      <c r="E76" s="261">
        <f>0.8*D76</f>
        <v>96000</v>
      </c>
    </row>
    <row r="77" spans="2:5" ht="29.25" thickBot="1">
      <c r="B77" s="280" t="s">
        <v>626</v>
      </c>
      <c r="C77" s="281">
        <f>SUM(C78:C107)</f>
        <v>524080</v>
      </c>
      <c r="D77" s="281">
        <f t="shared" ref="D77" si="15">SUM(D78:D107)</f>
        <v>450402</v>
      </c>
      <c r="E77" s="282">
        <f>SUM(E78:E107)</f>
        <v>339084</v>
      </c>
    </row>
    <row r="78" spans="2:5" ht="15.75" thickBot="1">
      <c r="B78" s="252" t="s">
        <v>627</v>
      </c>
      <c r="C78" s="253">
        <v>75000</v>
      </c>
      <c r="D78" s="253">
        <f t="shared" ref="D78:D105" si="16">C78*0.8</f>
        <v>60000</v>
      </c>
      <c r="E78" s="254">
        <f t="shared" si="10"/>
        <v>54000</v>
      </c>
    </row>
    <row r="79" spans="2:5" ht="15.75" thickBot="1">
      <c r="B79" s="255" t="s">
        <v>628</v>
      </c>
      <c r="C79" s="256">
        <v>15700</v>
      </c>
      <c r="D79" s="256">
        <f t="shared" si="16"/>
        <v>12560</v>
      </c>
      <c r="E79" s="258">
        <f t="shared" si="10"/>
        <v>11304</v>
      </c>
    </row>
    <row r="80" spans="2:5" ht="15.75" thickBot="1">
      <c r="B80" s="255" t="s">
        <v>629</v>
      </c>
      <c r="C80" s="256">
        <v>62000</v>
      </c>
      <c r="D80" s="256">
        <f t="shared" si="16"/>
        <v>49600</v>
      </c>
      <c r="E80" s="258">
        <f t="shared" si="10"/>
        <v>44640</v>
      </c>
    </row>
    <row r="81" spans="2:5" ht="15.75" thickBot="1">
      <c r="B81" s="255" t="s">
        <v>630</v>
      </c>
      <c r="C81" s="256">
        <v>52000</v>
      </c>
      <c r="D81" s="256">
        <f t="shared" si="16"/>
        <v>41600</v>
      </c>
      <c r="E81" s="258">
        <f t="shared" si="10"/>
        <v>37440</v>
      </c>
    </row>
    <row r="82" spans="2:5" ht="15.75" thickBot="1">
      <c r="B82" s="255" t="s">
        <v>631</v>
      </c>
      <c r="C82" s="256">
        <v>49340</v>
      </c>
      <c r="D82" s="256">
        <f t="shared" si="16"/>
        <v>39472</v>
      </c>
      <c r="E82" s="258">
        <f t="shared" si="10"/>
        <v>35524.800000000003</v>
      </c>
    </row>
    <row r="83" spans="2:5" ht="15.75" thickBot="1">
      <c r="B83" s="255" t="s">
        <v>632</v>
      </c>
      <c r="C83" s="256">
        <v>1900</v>
      </c>
      <c r="D83" s="256">
        <f t="shared" si="16"/>
        <v>1520</v>
      </c>
      <c r="E83" s="258">
        <f t="shared" si="10"/>
        <v>1368</v>
      </c>
    </row>
    <row r="84" spans="2:5" ht="15.75" thickBot="1">
      <c r="B84" s="255" t="s">
        <v>633</v>
      </c>
      <c r="C84" s="256">
        <v>59000</v>
      </c>
      <c r="D84" s="256">
        <f t="shared" si="16"/>
        <v>47200</v>
      </c>
      <c r="E84" s="258">
        <f t="shared" si="10"/>
        <v>42480</v>
      </c>
    </row>
    <row r="85" spans="2:5" ht="15.75" thickBot="1">
      <c r="B85" s="255" t="s">
        <v>634</v>
      </c>
      <c r="C85" s="256">
        <v>15000</v>
      </c>
      <c r="D85" s="256">
        <f t="shared" si="16"/>
        <v>12000</v>
      </c>
      <c r="E85" s="258">
        <f t="shared" si="10"/>
        <v>10800</v>
      </c>
    </row>
    <row r="86" spans="2:5" ht="15.75" thickBot="1">
      <c r="B86" s="255" t="s">
        <v>635</v>
      </c>
      <c r="C86" s="256">
        <v>1500</v>
      </c>
      <c r="D86" s="256">
        <f t="shared" si="16"/>
        <v>1200</v>
      </c>
      <c r="E86" s="258">
        <f t="shared" si="10"/>
        <v>1080</v>
      </c>
    </row>
    <row r="87" spans="2:5" ht="15.75" thickBot="1">
      <c r="B87" s="255" t="s">
        <v>636</v>
      </c>
      <c r="C87" s="256">
        <v>4000</v>
      </c>
      <c r="D87" s="256">
        <f t="shared" si="16"/>
        <v>3200</v>
      </c>
      <c r="E87" s="258">
        <f t="shared" si="10"/>
        <v>2880</v>
      </c>
    </row>
    <row r="88" spans="2:5" ht="15.75" thickBot="1">
      <c r="B88" s="255" t="s">
        <v>637</v>
      </c>
      <c r="C88" s="256">
        <v>5000</v>
      </c>
      <c r="D88" s="256">
        <f t="shared" si="16"/>
        <v>4000</v>
      </c>
      <c r="E88" s="258">
        <f t="shared" si="10"/>
        <v>3600</v>
      </c>
    </row>
    <row r="89" spans="2:5" ht="15.75" thickBot="1">
      <c r="B89" s="255" t="s">
        <v>638</v>
      </c>
      <c r="C89" s="256">
        <v>1500</v>
      </c>
      <c r="D89" s="256">
        <f t="shared" si="16"/>
        <v>1200</v>
      </c>
      <c r="E89" s="258">
        <f t="shared" si="10"/>
        <v>1080</v>
      </c>
    </row>
    <row r="90" spans="2:5" ht="15.75" thickBot="1">
      <c r="B90" s="255" t="s">
        <v>639</v>
      </c>
      <c r="C90" s="256">
        <v>1200</v>
      </c>
      <c r="D90" s="256">
        <f t="shared" si="16"/>
        <v>960</v>
      </c>
      <c r="E90" s="258">
        <f t="shared" si="10"/>
        <v>864</v>
      </c>
    </row>
    <row r="91" spans="2:5" ht="15.75" thickBot="1">
      <c r="B91" s="255" t="s">
        <v>640</v>
      </c>
      <c r="C91" s="256">
        <v>1700</v>
      </c>
      <c r="D91" s="256">
        <f t="shared" si="16"/>
        <v>1360</v>
      </c>
      <c r="E91" s="258">
        <f t="shared" si="10"/>
        <v>1224</v>
      </c>
    </row>
    <row r="92" spans="2:5" ht="15.75" thickBot="1">
      <c r="B92" s="255" t="s">
        <v>641</v>
      </c>
      <c r="C92" s="256">
        <v>2550</v>
      </c>
      <c r="D92" s="256">
        <f t="shared" si="16"/>
        <v>2040</v>
      </c>
      <c r="E92" s="258">
        <f t="shared" si="10"/>
        <v>1836</v>
      </c>
    </row>
    <row r="93" spans="2:5" ht="15.75" thickBot="1">
      <c r="B93" s="255" t="s">
        <v>642</v>
      </c>
      <c r="C93" s="256">
        <v>1500</v>
      </c>
      <c r="D93" s="256">
        <f t="shared" si="16"/>
        <v>1200</v>
      </c>
      <c r="E93" s="258">
        <f t="shared" si="10"/>
        <v>1080</v>
      </c>
    </row>
    <row r="94" spans="2:5" ht="15.75" thickBot="1">
      <c r="B94" s="255" t="s">
        <v>643</v>
      </c>
      <c r="C94" s="256">
        <v>1400</v>
      </c>
      <c r="D94" s="256">
        <f t="shared" si="16"/>
        <v>1120</v>
      </c>
      <c r="E94" s="258">
        <f t="shared" si="10"/>
        <v>1008</v>
      </c>
    </row>
    <row r="95" spans="2:5" ht="15.75" thickBot="1">
      <c r="B95" s="255" t="s">
        <v>644</v>
      </c>
      <c r="C95" s="256">
        <v>1900</v>
      </c>
      <c r="D95" s="256">
        <f t="shared" si="16"/>
        <v>1520</v>
      </c>
      <c r="E95" s="258">
        <f t="shared" si="10"/>
        <v>1368</v>
      </c>
    </row>
    <row r="96" spans="2:5" ht="15.75" thickBot="1">
      <c r="B96" s="255" t="s">
        <v>645</v>
      </c>
      <c r="C96" s="256">
        <v>1400</v>
      </c>
      <c r="D96" s="256">
        <f t="shared" si="16"/>
        <v>1120</v>
      </c>
      <c r="E96" s="258">
        <f t="shared" si="10"/>
        <v>1008</v>
      </c>
    </row>
    <row r="97" spans="2:5" ht="15.75" thickBot="1">
      <c r="B97" s="255" t="s">
        <v>646</v>
      </c>
      <c r="C97" s="256">
        <v>1300</v>
      </c>
      <c r="D97" s="256">
        <f t="shared" si="16"/>
        <v>1040</v>
      </c>
      <c r="E97" s="258">
        <f t="shared" si="10"/>
        <v>936</v>
      </c>
    </row>
    <row r="98" spans="2:5" ht="15.75" thickBot="1">
      <c r="B98" s="255" t="s">
        <v>647</v>
      </c>
      <c r="C98" s="256">
        <v>1450</v>
      </c>
      <c r="D98" s="256">
        <f t="shared" si="16"/>
        <v>1160</v>
      </c>
      <c r="E98" s="258">
        <f t="shared" si="10"/>
        <v>1044</v>
      </c>
    </row>
    <row r="99" spans="2:5" ht="15.75" thickBot="1">
      <c r="B99" s="255" t="s">
        <v>648</v>
      </c>
      <c r="C99" s="256">
        <v>2000</v>
      </c>
      <c r="D99" s="256">
        <f t="shared" si="16"/>
        <v>1600</v>
      </c>
      <c r="E99" s="258">
        <f t="shared" si="10"/>
        <v>1440</v>
      </c>
    </row>
    <row r="100" spans="2:5" ht="15.75" thickBot="1">
      <c r="B100" s="255" t="s">
        <v>649</v>
      </c>
      <c r="C100" s="256">
        <v>1200</v>
      </c>
      <c r="D100" s="256">
        <f t="shared" si="16"/>
        <v>960</v>
      </c>
      <c r="E100" s="258">
        <f t="shared" si="10"/>
        <v>864</v>
      </c>
    </row>
    <row r="101" spans="2:5" ht="15.75" thickBot="1">
      <c r="B101" s="255" t="s">
        <v>650</v>
      </c>
      <c r="C101" s="256">
        <v>2200</v>
      </c>
      <c r="D101" s="256">
        <f t="shared" si="16"/>
        <v>1760</v>
      </c>
      <c r="E101" s="258">
        <f t="shared" si="10"/>
        <v>1584</v>
      </c>
    </row>
    <row r="102" spans="2:5" ht="15.75" thickBot="1">
      <c r="B102" s="255" t="s">
        <v>651</v>
      </c>
      <c r="C102" s="256">
        <v>1900</v>
      </c>
      <c r="D102" s="256">
        <f t="shared" si="16"/>
        <v>1520</v>
      </c>
      <c r="E102" s="258">
        <f t="shared" si="10"/>
        <v>1368</v>
      </c>
    </row>
    <row r="103" spans="2:5" ht="15.75" thickBot="1">
      <c r="B103" s="255" t="s">
        <v>652</v>
      </c>
      <c r="C103" s="256">
        <v>1400</v>
      </c>
      <c r="D103" s="256">
        <f t="shared" si="16"/>
        <v>1120</v>
      </c>
      <c r="E103" s="258">
        <f t="shared" si="10"/>
        <v>1008</v>
      </c>
    </row>
    <row r="104" spans="2:5" ht="15.75" thickBot="1">
      <c r="B104" s="255" t="s">
        <v>653</v>
      </c>
      <c r="C104" s="256">
        <v>1450</v>
      </c>
      <c r="D104" s="256">
        <f t="shared" si="16"/>
        <v>1160</v>
      </c>
      <c r="E104" s="258">
        <f t="shared" si="10"/>
        <v>1044</v>
      </c>
    </row>
    <row r="105" spans="2:5" ht="15.75" thickBot="1">
      <c r="B105" s="259" t="s">
        <v>654</v>
      </c>
      <c r="C105" s="260">
        <v>1900</v>
      </c>
      <c r="D105" s="260">
        <f t="shared" si="16"/>
        <v>1520</v>
      </c>
      <c r="E105" s="261">
        <f t="shared" si="10"/>
        <v>1368</v>
      </c>
    </row>
    <row r="106" spans="2:5" ht="15.75" thickBot="1">
      <c r="B106" s="255" t="s">
        <v>757</v>
      </c>
      <c r="C106" s="256">
        <v>92304</v>
      </c>
      <c r="D106" s="256">
        <f>C106</f>
        <v>92304</v>
      </c>
      <c r="E106" s="258">
        <f>0.8*D106</f>
        <v>73843.199999999997</v>
      </c>
    </row>
    <row r="107" spans="2:5" ht="15.75" thickBot="1">
      <c r="B107" s="255" t="s">
        <v>655</v>
      </c>
      <c r="C107" s="256">
        <v>63386</v>
      </c>
      <c r="D107" s="256">
        <f>C107</f>
        <v>63386</v>
      </c>
      <c r="E107" s="258">
        <v>0</v>
      </c>
    </row>
    <row r="108" spans="2:5" ht="29.25" thickBot="1">
      <c r="B108" s="280" t="s">
        <v>656</v>
      </c>
      <c r="C108" s="278">
        <f>SUM(C109:C128)</f>
        <v>595257.19999999995</v>
      </c>
      <c r="D108" s="278">
        <f>SUM(D109:D128)</f>
        <v>563780.96</v>
      </c>
      <c r="E108" s="279">
        <f>SUM(E109:E128)</f>
        <v>352060.8</v>
      </c>
    </row>
    <row r="109" spans="2:5" ht="15.75" thickBot="1">
      <c r="B109" s="252" t="s">
        <v>657</v>
      </c>
      <c r="C109" s="253">
        <v>49000</v>
      </c>
      <c r="D109" s="253">
        <f t="shared" ref="D109:D121" si="17">C109*0.8</f>
        <v>39200</v>
      </c>
      <c r="E109" s="254">
        <f t="shared" si="10"/>
        <v>35280</v>
      </c>
    </row>
    <row r="110" spans="2:5" ht="15.75" thickBot="1">
      <c r="B110" s="255" t="s">
        <v>658</v>
      </c>
      <c r="C110" s="256">
        <v>1500</v>
      </c>
      <c r="D110" s="253">
        <f t="shared" si="17"/>
        <v>1200</v>
      </c>
      <c r="E110" s="258">
        <f t="shared" si="10"/>
        <v>1080</v>
      </c>
    </row>
    <row r="111" spans="2:5" ht="15.75" thickBot="1">
      <c r="B111" s="255" t="s">
        <v>659</v>
      </c>
      <c r="C111" s="256">
        <v>60000</v>
      </c>
      <c r="D111" s="253">
        <f t="shared" si="17"/>
        <v>48000</v>
      </c>
      <c r="E111" s="258">
        <f t="shared" si="10"/>
        <v>43200</v>
      </c>
    </row>
    <row r="112" spans="2:5" ht="15.75" thickBot="1">
      <c r="B112" s="255" t="s">
        <v>660</v>
      </c>
      <c r="C112" s="256">
        <v>500</v>
      </c>
      <c r="D112" s="253">
        <f t="shared" si="17"/>
        <v>400</v>
      </c>
      <c r="E112" s="258">
        <f t="shared" si="10"/>
        <v>360</v>
      </c>
    </row>
    <row r="113" spans="2:5" ht="15.75" thickBot="1">
      <c r="B113" s="255" t="s">
        <v>661</v>
      </c>
      <c r="C113" s="256">
        <v>500</v>
      </c>
      <c r="D113" s="253">
        <f t="shared" si="17"/>
        <v>400</v>
      </c>
      <c r="E113" s="258">
        <f t="shared" si="10"/>
        <v>360</v>
      </c>
    </row>
    <row r="114" spans="2:5" ht="15.75" thickBot="1">
      <c r="B114" s="255" t="s">
        <v>662</v>
      </c>
      <c r="C114" s="256">
        <v>500</v>
      </c>
      <c r="D114" s="253">
        <f t="shared" si="17"/>
        <v>400</v>
      </c>
      <c r="E114" s="258">
        <f t="shared" si="10"/>
        <v>360</v>
      </c>
    </row>
    <row r="115" spans="2:5" ht="30.75" thickBot="1">
      <c r="B115" s="255" t="s">
        <v>663</v>
      </c>
      <c r="C115" s="256">
        <v>500</v>
      </c>
      <c r="D115" s="253">
        <f t="shared" si="17"/>
        <v>400</v>
      </c>
      <c r="E115" s="258">
        <f t="shared" si="10"/>
        <v>360</v>
      </c>
    </row>
    <row r="116" spans="2:5" ht="15.75" thickBot="1">
      <c r="B116" s="255" t="s">
        <v>664</v>
      </c>
      <c r="C116" s="256">
        <v>500</v>
      </c>
      <c r="D116" s="253">
        <f t="shared" si="17"/>
        <v>400</v>
      </c>
      <c r="E116" s="258">
        <f t="shared" si="10"/>
        <v>360</v>
      </c>
    </row>
    <row r="117" spans="2:5" ht="15.75" thickBot="1">
      <c r="B117" s="255" t="s">
        <v>665</v>
      </c>
      <c r="C117" s="256">
        <v>500</v>
      </c>
      <c r="D117" s="253">
        <f t="shared" si="17"/>
        <v>400</v>
      </c>
      <c r="E117" s="258">
        <f t="shared" ref="E117:E121" si="18">0.9*D117</f>
        <v>360</v>
      </c>
    </row>
    <row r="118" spans="2:5" ht="15.75" thickBot="1">
      <c r="B118" s="255" t="s">
        <v>666</v>
      </c>
      <c r="C118" s="256">
        <v>500</v>
      </c>
      <c r="D118" s="253">
        <f t="shared" si="17"/>
        <v>400</v>
      </c>
      <c r="E118" s="258">
        <f t="shared" si="18"/>
        <v>360</v>
      </c>
    </row>
    <row r="119" spans="2:5" ht="15.75" thickBot="1">
      <c r="B119" s="255" t="s">
        <v>667</v>
      </c>
      <c r="C119" s="256">
        <v>500</v>
      </c>
      <c r="D119" s="253">
        <f t="shared" si="17"/>
        <v>400</v>
      </c>
      <c r="E119" s="258">
        <f t="shared" si="18"/>
        <v>360</v>
      </c>
    </row>
    <row r="120" spans="2:5" ht="15.75" thickBot="1">
      <c r="B120" s="255" t="s">
        <v>668</v>
      </c>
      <c r="C120" s="256">
        <v>15000</v>
      </c>
      <c r="D120" s="253">
        <f t="shared" si="17"/>
        <v>12000</v>
      </c>
      <c r="E120" s="258">
        <f t="shared" si="18"/>
        <v>10800</v>
      </c>
    </row>
    <row r="121" spans="2:5" ht="15.75" thickBot="1">
      <c r="B121" s="259" t="s">
        <v>669</v>
      </c>
      <c r="C121" s="260">
        <v>500</v>
      </c>
      <c r="D121" s="253">
        <f t="shared" si="17"/>
        <v>400</v>
      </c>
      <c r="E121" s="261">
        <f t="shared" si="18"/>
        <v>360</v>
      </c>
    </row>
    <row r="122" spans="2:5" ht="15.75" thickBot="1">
      <c r="B122" s="255" t="s">
        <v>758</v>
      </c>
      <c r="C122" s="256">
        <v>23076</v>
      </c>
      <c r="D122" s="253">
        <f t="shared" ref="D122:D128" si="19">C122</f>
        <v>23076</v>
      </c>
      <c r="E122" s="258">
        <f>0.8*D122</f>
        <v>18460.8</v>
      </c>
    </row>
    <row r="123" spans="2:5" ht="15.75" thickBot="1">
      <c r="B123" s="255" t="s">
        <v>670</v>
      </c>
      <c r="C123" s="256">
        <v>20000</v>
      </c>
      <c r="D123" s="253">
        <f t="shared" si="19"/>
        <v>20000</v>
      </c>
      <c r="E123" s="258">
        <f>0.8*D123</f>
        <v>16000</v>
      </c>
    </row>
    <row r="124" spans="2:5" ht="15.75" thickBot="1">
      <c r="B124" s="255" t="s">
        <v>671</v>
      </c>
      <c r="C124" s="256">
        <v>280000</v>
      </c>
      <c r="D124" s="253">
        <f t="shared" si="19"/>
        <v>280000</v>
      </c>
      <c r="E124" s="258">
        <f>0.8*D124</f>
        <v>224000</v>
      </c>
    </row>
    <row r="125" spans="2:5" ht="15.75" thickBot="1">
      <c r="B125" s="255" t="s">
        <v>672</v>
      </c>
      <c r="C125" s="256">
        <v>27381.200000000001</v>
      </c>
      <c r="D125" s="253">
        <f>C125*0.8</f>
        <v>21904.960000000003</v>
      </c>
      <c r="E125" s="258">
        <v>0</v>
      </c>
    </row>
    <row r="126" spans="2:5" ht="15.75" thickBot="1">
      <c r="B126" s="255" t="s">
        <v>235</v>
      </c>
      <c r="C126" s="256">
        <v>31300</v>
      </c>
      <c r="D126" s="253">
        <v>31300</v>
      </c>
      <c r="E126" s="258">
        <v>0</v>
      </c>
    </row>
    <row r="127" spans="2:5" ht="15.75" thickBot="1">
      <c r="B127" s="255" t="s">
        <v>220</v>
      </c>
      <c r="C127" s="256">
        <v>83500</v>
      </c>
      <c r="D127" s="253">
        <v>83500</v>
      </c>
      <c r="E127" s="258">
        <v>0</v>
      </c>
    </row>
    <row r="128" spans="2:5" ht="15.75" hidden="1" thickBot="1">
      <c r="B128" s="255" t="s">
        <v>673</v>
      </c>
      <c r="C128" s="256"/>
      <c r="D128" s="253">
        <f t="shared" si="19"/>
        <v>0</v>
      </c>
      <c r="E128" s="258">
        <v>0</v>
      </c>
    </row>
    <row r="129" spans="2:5" ht="15.75" thickBot="1">
      <c r="B129" s="280" t="s">
        <v>674</v>
      </c>
      <c r="C129" s="281">
        <f>SUM(C130:C152)</f>
        <v>11241357.890000001</v>
      </c>
      <c r="D129" s="281">
        <f>SUM(D130:D152)</f>
        <v>11082077.890000001</v>
      </c>
      <c r="E129" s="282">
        <f>SUM(E130:E152)</f>
        <v>8922174.3120000008</v>
      </c>
    </row>
    <row r="130" spans="2:5" ht="15.75" thickBot="1">
      <c r="B130" s="252" t="s">
        <v>675</v>
      </c>
      <c r="C130" s="253">
        <v>8000</v>
      </c>
      <c r="D130" s="253">
        <f t="shared" ref="D130:D143" si="20">C130*0.8</f>
        <v>6400</v>
      </c>
      <c r="E130" s="254">
        <f t="shared" ref="E130:E143" si="21">0.9*D130</f>
        <v>5760</v>
      </c>
    </row>
    <row r="131" spans="2:5" ht="15.75" thickBot="1">
      <c r="B131" s="255" t="s">
        <v>676</v>
      </c>
      <c r="C131" s="256">
        <v>65000</v>
      </c>
      <c r="D131" s="253">
        <f t="shared" si="20"/>
        <v>52000</v>
      </c>
      <c r="E131" s="258">
        <f t="shared" si="21"/>
        <v>46800</v>
      </c>
    </row>
    <row r="132" spans="2:5" ht="15.75" thickBot="1">
      <c r="B132" s="255" t="s">
        <v>677</v>
      </c>
      <c r="C132" s="256">
        <v>1800</v>
      </c>
      <c r="D132" s="253">
        <f t="shared" si="20"/>
        <v>1440</v>
      </c>
      <c r="E132" s="258">
        <f t="shared" si="21"/>
        <v>1296</v>
      </c>
    </row>
    <row r="133" spans="2:5" ht="15.75" thickBot="1">
      <c r="B133" s="255" t="s">
        <v>678</v>
      </c>
      <c r="C133" s="256">
        <v>103000</v>
      </c>
      <c r="D133" s="253">
        <f t="shared" si="20"/>
        <v>82400</v>
      </c>
      <c r="E133" s="258">
        <f t="shared" si="21"/>
        <v>74160</v>
      </c>
    </row>
    <row r="134" spans="2:5" ht="30.75" thickBot="1">
      <c r="B134" s="255" t="s">
        <v>679</v>
      </c>
      <c r="C134" s="256">
        <v>16700</v>
      </c>
      <c r="D134" s="253">
        <f t="shared" si="20"/>
        <v>13360</v>
      </c>
      <c r="E134" s="258">
        <f t="shared" si="21"/>
        <v>12024</v>
      </c>
    </row>
    <row r="135" spans="2:5" ht="15.75" thickBot="1">
      <c r="B135" s="255" t="s">
        <v>680</v>
      </c>
      <c r="C135" s="256">
        <v>150500</v>
      </c>
      <c r="D135" s="253">
        <f t="shared" si="20"/>
        <v>120400</v>
      </c>
      <c r="E135" s="258">
        <f t="shared" si="21"/>
        <v>108360</v>
      </c>
    </row>
    <row r="136" spans="2:5" ht="15.75" thickBot="1">
      <c r="B136" s="255" t="s">
        <v>681</v>
      </c>
      <c r="C136" s="256">
        <v>87500</v>
      </c>
      <c r="D136" s="253">
        <f t="shared" si="20"/>
        <v>70000</v>
      </c>
      <c r="E136" s="258">
        <f t="shared" si="21"/>
        <v>63000</v>
      </c>
    </row>
    <row r="137" spans="2:5" ht="15.75" thickBot="1">
      <c r="B137" s="255" t="s">
        <v>682</v>
      </c>
      <c r="C137" s="256">
        <v>53400</v>
      </c>
      <c r="D137" s="253">
        <f t="shared" si="20"/>
        <v>42720</v>
      </c>
      <c r="E137" s="258">
        <f t="shared" si="21"/>
        <v>38448</v>
      </c>
    </row>
    <row r="138" spans="2:5" ht="15.75" thickBot="1">
      <c r="B138" s="255" t="s">
        <v>683</v>
      </c>
      <c r="C138" s="256">
        <v>122000</v>
      </c>
      <c r="D138" s="253">
        <f t="shared" si="20"/>
        <v>97600</v>
      </c>
      <c r="E138" s="258">
        <f t="shared" si="21"/>
        <v>87840</v>
      </c>
    </row>
    <row r="139" spans="2:5" ht="15.75" thickBot="1">
      <c r="B139" s="255" t="s">
        <v>684</v>
      </c>
      <c r="C139" s="256">
        <v>5750</v>
      </c>
      <c r="D139" s="253">
        <f t="shared" si="20"/>
        <v>4600</v>
      </c>
      <c r="E139" s="258">
        <f t="shared" si="21"/>
        <v>4140</v>
      </c>
    </row>
    <row r="140" spans="2:5" ht="15.75" thickBot="1">
      <c r="B140" s="255" t="s">
        <v>685</v>
      </c>
      <c r="C140" s="256">
        <v>126450</v>
      </c>
      <c r="D140" s="253">
        <f t="shared" si="20"/>
        <v>101160</v>
      </c>
      <c r="E140" s="258">
        <f t="shared" si="21"/>
        <v>91044</v>
      </c>
    </row>
    <row r="141" spans="2:5" ht="15.75" thickBot="1">
      <c r="B141" s="255" t="s">
        <v>728</v>
      </c>
      <c r="C141" s="256">
        <v>18000</v>
      </c>
      <c r="D141" s="253">
        <f t="shared" si="20"/>
        <v>14400</v>
      </c>
      <c r="E141" s="258">
        <f t="shared" si="21"/>
        <v>12960</v>
      </c>
    </row>
    <row r="142" spans="2:5" ht="15.75" thickBot="1">
      <c r="B142" s="255" t="s">
        <v>686</v>
      </c>
      <c r="C142" s="256">
        <v>25000</v>
      </c>
      <c r="D142" s="253">
        <f t="shared" si="20"/>
        <v>20000</v>
      </c>
      <c r="E142" s="258">
        <f t="shared" si="21"/>
        <v>18000</v>
      </c>
    </row>
    <row r="143" spans="2:5" ht="15.75" thickBot="1">
      <c r="B143" s="255" t="s">
        <v>687</v>
      </c>
      <c r="C143" s="256">
        <v>3300</v>
      </c>
      <c r="D143" s="253">
        <f t="shared" si="20"/>
        <v>2640</v>
      </c>
      <c r="E143" s="258">
        <f t="shared" si="21"/>
        <v>2376</v>
      </c>
    </row>
    <row r="144" spans="2:5" ht="15.75" thickBot="1">
      <c r="B144" s="255" t="s">
        <v>688</v>
      </c>
      <c r="C144" s="256">
        <v>456570.04</v>
      </c>
      <c r="D144" s="253">
        <f t="shared" ref="D144:D149" si="22">C144</f>
        <v>456570.04</v>
      </c>
      <c r="E144" s="258">
        <f>0.8*D144</f>
        <v>365256.03200000001</v>
      </c>
    </row>
    <row r="145" spans="2:5" ht="15.75" thickBot="1">
      <c r="B145" s="255" t="s">
        <v>689</v>
      </c>
      <c r="C145" s="256">
        <v>4761600</v>
      </c>
      <c r="D145" s="253">
        <f t="shared" si="22"/>
        <v>4761600</v>
      </c>
      <c r="E145" s="258">
        <f>0.8*D145</f>
        <v>3809280</v>
      </c>
    </row>
    <row r="146" spans="2:5" ht="15.75" thickBot="1">
      <c r="B146" s="255" t="s">
        <v>690</v>
      </c>
      <c r="C146" s="256">
        <v>89000</v>
      </c>
      <c r="D146" s="253">
        <f t="shared" si="22"/>
        <v>89000</v>
      </c>
      <c r="E146" s="258">
        <f>0.8*D146</f>
        <v>71200</v>
      </c>
    </row>
    <row r="147" spans="2:5" ht="30.75" thickBot="1">
      <c r="B147" s="255" t="s">
        <v>691</v>
      </c>
      <c r="C147" s="256">
        <v>65890</v>
      </c>
      <c r="D147" s="253">
        <f t="shared" si="22"/>
        <v>65890</v>
      </c>
      <c r="E147" s="258">
        <f t="shared" ref="E147:E149" si="23">0.8*D147</f>
        <v>52712</v>
      </c>
    </row>
    <row r="148" spans="2:5" ht="15.75" thickBot="1">
      <c r="B148" s="255" t="s">
        <v>692</v>
      </c>
      <c r="C148" s="256">
        <v>3049271.85</v>
      </c>
      <c r="D148" s="253">
        <f t="shared" si="22"/>
        <v>3049271.85</v>
      </c>
      <c r="E148" s="258">
        <f t="shared" si="23"/>
        <v>2439417.48</v>
      </c>
    </row>
    <row r="149" spans="2:5" ht="15.75" thickBot="1">
      <c r="B149" s="255" t="s">
        <v>693</v>
      </c>
      <c r="C149" s="256">
        <v>2022626</v>
      </c>
      <c r="D149" s="253">
        <f t="shared" si="22"/>
        <v>2022626</v>
      </c>
      <c r="E149" s="258">
        <f t="shared" si="23"/>
        <v>1618100.8</v>
      </c>
    </row>
    <row r="150" spans="2:5" ht="15.75" thickBot="1">
      <c r="B150" s="255" t="s">
        <v>694</v>
      </c>
      <c r="C150" s="256">
        <v>1000</v>
      </c>
      <c r="D150" s="253">
        <f>0.8*C150</f>
        <v>800</v>
      </c>
      <c r="E150" s="258">
        <v>0</v>
      </c>
    </row>
    <row r="151" spans="2:5" ht="15.75" thickBot="1">
      <c r="B151" s="259" t="s">
        <v>695</v>
      </c>
      <c r="C151" s="260">
        <v>9000</v>
      </c>
      <c r="D151" s="253">
        <f>0.8*C151</f>
        <v>7200</v>
      </c>
      <c r="E151" s="258">
        <v>0</v>
      </c>
    </row>
    <row r="152" spans="2:5" ht="15.75" hidden="1" thickBot="1">
      <c r="B152" s="283" t="s">
        <v>696</v>
      </c>
      <c r="C152" s="256"/>
      <c r="D152" s="253"/>
      <c r="E152" s="256">
        <f>0.9*D152</f>
        <v>0</v>
      </c>
    </row>
    <row r="153" spans="2:5" ht="15.75" thickBot="1">
      <c r="B153" s="262" t="s">
        <v>697</v>
      </c>
      <c r="C153" s="281">
        <f>SUM(C154:C181)</f>
        <v>2083000</v>
      </c>
      <c r="D153" s="281">
        <f>SUM(D154:D181)</f>
        <v>1666400</v>
      </c>
      <c r="E153" s="282">
        <f>SUM(E154:E181)</f>
        <v>1499760</v>
      </c>
    </row>
    <row r="154" spans="2:5" ht="15.75" thickBot="1">
      <c r="B154" s="252" t="s">
        <v>729</v>
      </c>
      <c r="C154" s="253">
        <v>10000</v>
      </c>
      <c r="D154" s="253">
        <f t="shared" ref="D154:D181" si="24">C154*0.8</f>
        <v>8000</v>
      </c>
      <c r="E154" s="254">
        <f t="shared" ref="E154:E181" si="25">0.9*D154</f>
        <v>7200</v>
      </c>
    </row>
    <row r="155" spans="2:5" ht="15.75" thickBot="1">
      <c r="B155" s="255" t="s">
        <v>730</v>
      </c>
      <c r="C155" s="256">
        <v>60000</v>
      </c>
      <c r="D155" s="256">
        <f t="shared" si="24"/>
        <v>48000</v>
      </c>
      <c r="E155" s="258">
        <f t="shared" si="25"/>
        <v>43200</v>
      </c>
    </row>
    <row r="156" spans="2:5" ht="15.75" thickBot="1">
      <c r="B156" s="255" t="s">
        <v>731</v>
      </c>
      <c r="C156" s="256">
        <v>10000</v>
      </c>
      <c r="D156" s="256">
        <f t="shared" si="24"/>
        <v>8000</v>
      </c>
      <c r="E156" s="258">
        <f t="shared" si="25"/>
        <v>7200</v>
      </c>
    </row>
    <row r="157" spans="2:5" ht="15.75" thickBot="1">
      <c r="B157" s="255" t="s">
        <v>732</v>
      </c>
      <c r="C157" s="256">
        <v>10000</v>
      </c>
      <c r="D157" s="256">
        <f t="shared" si="24"/>
        <v>8000</v>
      </c>
      <c r="E157" s="258">
        <f t="shared" si="25"/>
        <v>7200</v>
      </c>
    </row>
    <row r="158" spans="2:5" ht="15.75" thickBot="1">
      <c r="B158" s="255" t="s">
        <v>733</v>
      </c>
      <c r="C158" s="284">
        <v>10000</v>
      </c>
      <c r="D158" s="256">
        <f t="shared" si="24"/>
        <v>8000</v>
      </c>
      <c r="E158" s="258">
        <f t="shared" si="25"/>
        <v>7200</v>
      </c>
    </row>
    <row r="159" spans="2:5" ht="15.75" thickBot="1">
      <c r="B159" s="255" t="s">
        <v>734</v>
      </c>
      <c r="C159" s="256">
        <v>170000</v>
      </c>
      <c r="D159" s="256">
        <f t="shared" si="24"/>
        <v>136000</v>
      </c>
      <c r="E159" s="258">
        <f t="shared" si="25"/>
        <v>122400</v>
      </c>
    </row>
    <row r="160" spans="2:5" ht="15.75" thickBot="1">
      <c r="B160" s="255" t="s">
        <v>735</v>
      </c>
      <c r="C160" s="256">
        <v>50000</v>
      </c>
      <c r="D160" s="256">
        <f t="shared" si="24"/>
        <v>40000</v>
      </c>
      <c r="E160" s="258">
        <f t="shared" si="25"/>
        <v>36000</v>
      </c>
    </row>
    <row r="161" spans="2:5" ht="15.75" thickBot="1">
      <c r="B161" s="255" t="s">
        <v>736</v>
      </c>
      <c r="C161" s="256">
        <v>180000</v>
      </c>
      <c r="D161" s="256">
        <f t="shared" si="24"/>
        <v>144000</v>
      </c>
      <c r="E161" s="258">
        <f t="shared" si="25"/>
        <v>129600</v>
      </c>
    </row>
    <row r="162" spans="2:5" ht="15.75" thickBot="1">
      <c r="B162" s="255" t="s">
        <v>737</v>
      </c>
      <c r="C162" s="256">
        <v>20000</v>
      </c>
      <c r="D162" s="256">
        <f t="shared" si="24"/>
        <v>16000</v>
      </c>
      <c r="E162" s="258">
        <f t="shared" si="25"/>
        <v>14400</v>
      </c>
    </row>
    <row r="163" spans="2:5" ht="15.75" thickBot="1">
      <c r="B163" s="255" t="s">
        <v>738</v>
      </c>
      <c r="C163" s="256">
        <v>20000</v>
      </c>
      <c r="D163" s="256">
        <f t="shared" si="24"/>
        <v>16000</v>
      </c>
      <c r="E163" s="258">
        <f t="shared" si="25"/>
        <v>14400</v>
      </c>
    </row>
    <row r="164" spans="2:5" ht="15.75" thickBot="1">
      <c r="B164" s="255" t="s">
        <v>739</v>
      </c>
      <c r="C164" s="256">
        <v>20000</v>
      </c>
      <c r="D164" s="256">
        <f t="shared" si="24"/>
        <v>16000</v>
      </c>
      <c r="E164" s="258">
        <f t="shared" si="25"/>
        <v>14400</v>
      </c>
    </row>
    <row r="165" spans="2:5" ht="15.75" thickBot="1">
      <c r="B165" s="255" t="s">
        <v>740</v>
      </c>
      <c r="C165" s="256">
        <v>240000</v>
      </c>
      <c r="D165" s="256">
        <f t="shared" si="24"/>
        <v>192000</v>
      </c>
      <c r="E165" s="258">
        <f t="shared" si="25"/>
        <v>172800</v>
      </c>
    </row>
    <row r="166" spans="2:5" ht="15.75" thickBot="1">
      <c r="B166" s="255" t="s">
        <v>741</v>
      </c>
      <c r="C166" s="256">
        <v>120000</v>
      </c>
      <c r="D166" s="256">
        <f t="shared" si="24"/>
        <v>96000</v>
      </c>
      <c r="E166" s="258">
        <f t="shared" si="25"/>
        <v>86400</v>
      </c>
    </row>
    <row r="167" spans="2:5" ht="15.75" thickBot="1">
      <c r="B167" s="255" t="s">
        <v>742</v>
      </c>
      <c r="C167" s="256">
        <v>10000</v>
      </c>
      <c r="D167" s="256">
        <f t="shared" si="24"/>
        <v>8000</v>
      </c>
      <c r="E167" s="258">
        <f t="shared" si="25"/>
        <v>7200</v>
      </c>
    </row>
    <row r="168" spans="2:5" ht="15.75" thickBot="1">
      <c r="B168" s="255" t="s">
        <v>743</v>
      </c>
      <c r="C168" s="256">
        <v>20000</v>
      </c>
      <c r="D168" s="256">
        <f t="shared" si="24"/>
        <v>16000</v>
      </c>
      <c r="E168" s="258">
        <f t="shared" si="25"/>
        <v>14400</v>
      </c>
    </row>
    <row r="169" spans="2:5" ht="15.75" thickBot="1">
      <c r="B169" s="255" t="s">
        <v>744</v>
      </c>
      <c r="C169" s="256">
        <v>50000</v>
      </c>
      <c r="D169" s="256">
        <f t="shared" si="24"/>
        <v>40000</v>
      </c>
      <c r="E169" s="258">
        <f t="shared" si="25"/>
        <v>36000</v>
      </c>
    </row>
    <row r="170" spans="2:5" ht="15.75" thickBot="1">
      <c r="B170" s="255" t="s">
        <v>745</v>
      </c>
      <c r="C170" s="256">
        <v>140000</v>
      </c>
      <c r="D170" s="256">
        <f t="shared" si="24"/>
        <v>112000</v>
      </c>
      <c r="E170" s="258">
        <f t="shared" si="25"/>
        <v>100800</v>
      </c>
    </row>
    <row r="171" spans="2:5" ht="15.75" thickBot="1">
      <c r="B171" s="255" t="s">
        <v>746</v>
      </c>
      <c r="C171" s="256">
        <v>120000</v>
      </c>
      <c r="D171" s="256">
        <f t="shared" si="24"/>
        <v>96000</v>
      </c>
      <c r="E171" s="258">
        <f t="shared" si="25"/>
        <v>86400</v>
      </c>
    </row>
    <row r="172" spans="2:5" ht="15.75" thickBot="1">
      <c r="B172" s="255" t="s">
        <v>747</v>
      </c>
      <c r="C172" s="256">
        <v>80000</v>
      </c>
      <c r="D172" s="256">
        <f t="shared" si="24"/>
        <v>64000</v>
      </c>
      <c r="E172" s="258">
        <f t="shared" si="25"/>
        <v>57600</v>
      </c>
    </row>
    <row r="173" spans="2:5" ht="15.75" thickBot="1">
      <c r="B173" s="255" t="s">
        <v>748</v>
      </c>
      <c r="C173" s="256">
        <v>10000</v>
      </c>
      <c r="D173" s="256">
        <f t="shared" si="24"/>
        <v>8000</v>
      </c>
      <c r="E173" s="258">
        <f t="shared" si="25"/>
        <v>7200</v>
      </c>
    </row>
    <row r="174" spans="2:5" ht="15.75" thickBot="1">
      <c r="B174" s="255" t="s">
        <v>749</v>
      </c>
      <c r="C174" s="256">
        <v>271000</v>
      </c>
      <c r="D174" s="256">
        <f t="shared" si="24"/>
        <v>216800</v>
      </c>
      <c r="E174" s="258">
        <f t="shared" si="25"/>
        <v>195120</v>
      </c>
    </row>
    <row r="175" spans="2:5" ht="15.75" thickBot="1">
      <c r="B175" s="255" t="s">
        <v>750</v>
      </c>
      <c r="C175" s="256">
        <v>60000</v>
      </c>
      <c r="D175" s="256">
        <f t="shared" si="24"/>
        <v>48000</v>
      </c>
      <c r="E175" s="258">
        <f t="shared" si="25"/>
        <v>43200</v>
      </c>
    </row>
    <row r="176" spans="2:5" ht="15.75" thickBot="1">
      <c r="B176" s="255" t="s">
        <v>751</v>
      </c>
      <c r="C176" s="256">
        <v>85000</v>
      </c>
      <c r="D176" s="256">
        <f t="shared" si="24"/>
        <v>68000</v>
      </c>
      <c r="E176" s="258">
        <f t="shared" si="25"/>
        <v>61200</v>
      </c>
    </row>
    <row r="177" spans="2:5" ht="15.75" thickBot="1">
      <c r="B177" s="255" t="s">
        <v>752</v>
      </c>
      <c r="C177" s="256">
        <v>25000</v>
      </c>
      <c r="D177" s="256">
        <f t="shared" si="24"/>
        <v>20000</v>
      </c>
      <c r="E177" s="258">
        <f t="shared" si="25"/>
        <v>18000</v>
      </c>
    </row>
    <row r="178" spans="2:5" ht="15.75" thickBot="1">
      <c r="B178" s="255" t="s">
        <v>753</v>
      </c>
      <c r="C178" s="256">
        <v>32000</v>
      </c>
      <c r="D178" s="256">
        <f t="shared" si="24"/>
        <v>25600</v>
      </c>
      <c r="E178" s="258">
        <f t="shared" si="25"/>
        <v>23040</v>
      </c>
    </row>
    <row r="179" spans="2:5" ht="15.75" thickBot="1">
      <c r="B179" s="255" t="s">
        <v>754</v>
      </c>
      <c r="C179" s="256">
        <v>10000</v>
      </c>
      <c r="D179" s="256">
        <f t="shared" si="24"/>
        <v>8000</v>
      </c>
      <c r="E179" s="258">
        <f t="shared" si="25"/>
        <v>7200</v>
      </c>
    </row>
    <row r="180" spans="2:5" ht="15.75" thickBot="1">
      <c r="B180" s="255" t="s">
        <v>755</v>
      </c>
      <c r="C180" s="256">
        <v>20000</v>
      </c>
      <c r="D180" s="256">
        <f t="shared" si="24"/>
        <v>16000</v>
      </c>
      <c r="E180" s="258">
        <f t="shared" si="25"/>
        <v>14400</v>
      </c>
    </row>
    <row r="181" spans="2:5" ht="15.75" thickBot="1">
      <c r="B181" s="259" t="s">
        <v>698</v>
      </c>
      <c r="C181" s="260">
        <v>230000</v>
      </c>
      <c r="D181" s="260">
        <f t="shared" si="24"/>
        <v>184000</v>
      </c>
      <c r="E181" s="261">
        <f t="shared" si="25"/>
        <v>165600</v>
      </c>
    </row>
    <row r="182" spans="2:5" ht="15.75" thickBot="1">
      <c r="B182" s="262" t="s">
        <v>756</v>
      </c>
      <c r="C182" s="281">
        <f>SUM(C183:C187)</f>
        <v>4460212.16</v>
      </c>
      <c r="D182" s="281">
        <f t="shared" ref="D182:E182" si="26">SUM(D183:D187)</f>
        <v>4460212.16</v>
      </c>
      <c r="E182" s="281">
        <f t="shared" si="26"/>
        <v>0</v>
      </c>
    </row>
    <row r="183" spans="2:5" ht="30.75" thickBot="1">
      <c r="B183" s="255" t="s">
        <v>537</v>
      </c>
      <c r="C183" s="256">
        <v>76000</v>
      </c>
      <c r="D183" s="256">
        <v>76000</v>
      </c>
      <c r="E183" s="258">
        <v>0</v>
      </c>
    </row>
    <row r="184" spans="2:5" ht="15.75" thickBot="1">
      <c r="B184" s="255" t="s">
        <v>240</v>
      </c>
      <c r="C184" s="256">
        <v>143115.91</v>
      </c>
      <c r="D184" s="256">
        <v>143115.91</v>
      </c>
      <c r="E184" s="258">
        <v>0</v>
      </c>
    </row>
    <row r="185" spans="2:5" ht="15.75" thickBot="1">
      <c r="B185" s="255" t="s">
        <v>238</v>
      </c>
      <c r="C185" s="256">
        <v>700000</v>
      </c>
      <c r="D185" s="256">
        <v>700000</v>
      </c>
      <c r="E185" s="258">
        <v>0</v>
      </c>
    </row>
    <row r="186" spans="2:5" ht="15.75" thickBot="1">
      <c r="B186" s="255" t="s">
        <v>239</v>
      </c>
      <c r="C186" s="256">
        <v>3080000</v>
      </c>
      <c r="D186" s="256">
        <v>3080000</v>
      </c>
      <c r="E186" s="258">
        <v>0</v>
      </c>
    </row>
    <row r="187" spans="2:5" ht="30.75" thickBot="1">
      <c r="B187" s="255" t="s">
        <v>241</v>
      </c>
      <c r="C187" s="256">
        <v>461096.25</v>
      </c>
      <c r="D187" s="256">
        <v>461096.25</v>
      </c>
      <c r="E187" s="258">
        <v>0</v>
      </c>
    </row>
    <row r="188" spans="2:5" ht="15.75" thickBot="1">
      <c r="B188" s="262" t="s">
        <v>699</v>
      </c>
      <c r="C188" s="285">
        <f>SUM(C189:C199)</f>
        <v>7396835.4900000002</v>
      </c>
      <c r="D188" s="285">
        <f>SUM(D189:D199)</f>
        <v>7396835.4900000002</v>
      </c>
      <c r="E188" s="286">
        <f>SUM(E189:E199)</f>
        <v>7396835.4900000002</v>
      </c>
    </row>
    <row r="189" spans="2:5" ht="30.75" thickBot="1">
      <c r="B189" s="266" t="s">
        <v>700</v>
      </c>
      <c r="C189" s="253">
        <v>98900</v>
      </c>
      <c r="D189" s="267">
        <f>C189</f>
        <v>98900</v>
      </c>
      <c r="E189" s="254">
        <f>D189</f>
        <v>98900</v>
      </c>
    </row>
    <row r="190" spans="2:5" ht="15.75" thickBot="1">
      <c r="B190" s="268" t="s">
        <v>701</v>
      </c>
      <c r="C190" s="256">
        <v>75156</v>
      </c>
      <c r="D190" s="269">
        <f t="shared" ref="D190:D199" si="27">C190</f>
        <v>75156</v>
      </c>
      <c r="E190" s="254">
        <f t="shared" ref="E190:E199" si="28">D190</f>
        <v>75156</v>
      </c>
    </row>
    <row r="191" spans="2:5" ht="30.75" thickBot="1">
      <c r="B191" s="268" t="s">
        <v>762</v>
      </c>
      <c r="C191" s="256">
        <v>8725</v>
      </c>
      <c r="D191" s="256">
        <v>8725</v>
      </c>
      <c r="E191" s="254">
        <f t="shared" si="28"/>
        <v>8725</v>
      </c>
    </row>
    <row r="192" spans="2:5" ht="30.75" thickBot="1">
      <c r="B192" s="268" t="s">
        <v>702</v>
      </c>
      <c r="C192" s="256">
        <v>104560</v>
      </c>
      <c r="D192" s="269">
        <f t="shared" si="27"/>
        <v>104560</v>
      </c>
      <c r="E192" s="254">
        <f t="shared" si="28"/>
        <v>104560</v>
      </c>
    </row>
    <row r="193" spans="2:5" ht="30.75" thickBot="1">
      <c r="B193" s="268" t="s">
        <v>703</v>
      </c>
      <c r="C193" s="256">
        <v>153068.97</v>
      </c>
      <c r="D193" s="269">
        <f t="shared" si="27"/>
        <v>153068.97</v>
      </c>
      <c r="E193" s="254">
        <f t="shared" si="28"/>
        <v>153068.97</v>
      </c>
    </row>
    <row r="194" spans="2:5" ht="30.75" thickBot="1">
      <c r="B194" s="268" t="s">
        <v>759</v>
      </c>
      <c r="C194" s="256">
        <v>2400</v>
      </c>
      <c r="D194" s="269">
        <f t="shared" si="27"/>
        <v>2400</v>
      </c>
      <c r="E194" s="254">
        <f t="shared" si="28"/>
        <v>2400</v>
      </c>
    </row>
    <row r="195" spans="2:5" ht="15.75" thickBot="1">
      <c r="B195" s="268" t="s">
        <v>233</v>
      </c>
      <c r="C195" s="256">
        <v>2519928.61</v>
      </c>
      <c r="D195" s="269">
        <f t="shared" si="27"/>
        <v>2519928.61</v>
      </c>
      <c r="E195" s="254">
        <f t="shared" si="28"/>
        <v>2519928.61</v>
      </c>
    </row>
    <row r="196" spans="2:5" ht="45.75" thickBot="1">
      <c r="B196" s="268" t="s">
        <v>760</v>
      </c>
      <c r="C196" s="256">
        <v>4800</v>
      </c>
      <c r="D196" s="269">
        <f t="shared" si="27"/>
        <v>4800</v>
      </c>
      <c r="E196" s="254">
        <f t="shared" si="28"/>
        <v>4800</v>
      </c>
    </row>
    <row r="197" spans="2:5" ht="30.75" thickBot="1">
      <c r="B197" s="268" t="s">
        <v>704</v>
      </c>
      <c r="C197" s="256">
        <v>1735809.67</v>
      </c>
      <c r="D197" s="269">
        <f t="shared" si="27"/>
        <v>1735809.67</v>
      </c>
      <c r="E197" s="254">
        <f t="shared" si="28"/>
        <v>1735809.67</v>
      </c>
    </row>
    <row r="198" spans="2:5" ht="30.75" thickBot="1">
      <c r="B198" s="270" t="s">
        <v>761</v>
      </c>
      <c r="C198" s="260">
        <v>2400</v>
      </c>
      <c r="D198" s="271">
        <v>2400</v>
      </c>
      <c r="E198" s="254">
        <f t="shared" si="28"/>
        <v>2400</v>
      </c>
    </row>
    <row r="199" spans="2:5" ht="15.75" thickBot="1">
      <c r="B199" s="270" t="s">
        <v>234</v>
      </c>
      <c r="C199" s="260">
        <v>2691087.24</v>
      </c>
      <c r="D199" s="271">
        <f t="shared" si="27"/>
        <v>2691087.24</v>
      </c>
      <c r="E199" s="254">
        <f t="shared" si="28"/>
        <v>2691087.24</v>
      </c>
    </row>
    <row r="200" spans="2:5" ht="15.75" thickBot="1">
      <c r="B200" s="289" t="s">
        <v>705</v>
      </c>
      <c r="C200" s="290">
        <f>SUM(C201:C203)</f>
        <v>120888.9</v>
      </c>
      <c r="D200" s="290">
        <f t="shared" ref="D200:E200" si="29">SUM(D201:D203)</f>
        <v>120888.9</v>
      </c>
      <c r="E200" s="291">
        <f t="shared" si="29"/>
        <v>120888.9</v>
      </c>
    </row>
    <row r="201" spans="2:5" ht="90.75" thickBot="1">
      <c r="B201" s="268" t="s">
        <v>706</v>
      </c>
      <c r="C201" s="256">
        <v>90593.78</v>
      </c>
      <c r="D201" s="269">
        <f>C201</f>
        <v>90593.78</v>
      </c>
      <c r="E201" s="254">
        <f>D201</f>
        <v>90593.78</v>
      </c>
    </row>
    <row r="202" spans="2:5" ht="45.75" thickBot="1">
      <c r="B202" s="268" t="s">
        <v>763</v>
      </c>
      <c r="C202" s="256">
        <v>16485</v>
      </c>
      <c r="D202" s="269">
        <f t="shared" ref="D202:D203" si="30">C202</f>
        <v>16485</v>
      </c>
      <c r="E202" s="254">
        <f>D202</f>
        <v>16485</v>
      </c>
    </row>
    <row r="203" spans="2:5" ht="60.75" thickBot="1">
      <c r="B203" s="268" t="s">
        <v>792</v>
      </c>
      <c r="C203" s="256">
        <v>13810.12</v>
      </c>
      <c r="D203" s="269">
        <f t="shared" si="30"/>
        <v>13810.12</v>
      </c>
      <c r="E203" s="254">
        <f>D203</f>
        <v>13810.12</v>
      </c>
    </row>
    <row r="204" spans="2:5" ht="15.75" thickBot="1">
      <c r="B204" s="262" t="s">
        <v>707</v>
      </c>
      <c r="C204" s="290">
        <f>SUM(C205:C224)</f>
        <v>1088450.2000000002</v>
      </c>
      <c r="D204" s="290">
        <f>SUM(D205:D224)</f>
        <v>964450.20000000007</v>
      </c>
      <c r="E204" s="291">
        <f>SUM(E205:E224)</f>
        <v>865250.20000000007</v>
      </c>
    </row>
    <row r="205" spans="2:5" ht="30.75" thickBot="1">
      <c r="B205" s="311" t="s">
        <v>780</v>
      </c>
      <c r="C205" s="273">
        <v>100000</v>
      </c>
      <c r="D205" s="253">
        <f t="shared" ref="D205:D207" si="31">ROUND(0.8*C205,2)</f>
        <v>80000</v>
      </c>
      <c r="E205" s="274">
        <f>0.8*D205</f>
        <v>64000</v>
      </c>
    </row>
    <row r="206" spans="2:5" ht="30.75" thickBot="1">
      <c r="B206" s="268" t="s">
        <v>781</v>
      </c>
      <c r="C206" s="256">
        <v>120000</v>
      </c>
      <c r="D206" s="253">
        <f t="shared" si="31"/>
        <v>96000</v>
      </c>
      <c r="E206" s="254">
        <f>D206*0.8</f>
        <v>76800</v>
      </c>
    </row>
    <row r="207" spans="2:5" ht="30.75" thickBot="1">
      <c r="B207" s="268" t="s">
        <v>782</v>
      </c>
      <c r="C207" s="256">
        <v>400000</v>
      </c>
      <c r="D207" s="253">
        <f t="shared" si="31"/>
        <v>320000</v>
      </c>
      <c r="E207" s="254">
        <f>D207*0.8</f>
        <v>256000</v>
      </c>
    </row>
    <row r="208" spans="2:5" ht="60.75" thickBot="1">
      <c r="B208" s="268" t="s">
        <v>764</v>
      </c>
      <c r="C208" s="256">
        <v>48000</v>
      </c>
      <c r="D208" s="269">
        <v>48000</v>
      </c>
      <c r="E208" s="254">
        <f>D208</f>
        <v>48000</v>
      </c>
    </row>
    <row r="209" spans="2:5" ht="60.75" thickBot="1">
      <c r="B209" s="268" t="s">
        <v>765</v>
      </c>
      <c r="C209" s="256">
        <v>157600</v>
      </c>
      <c r="D209" s="269">
        <v>157600</v>
      </c>
      <c r="E209" s="254">
        <f t="shared" ref="E209:E224" si="32">D209</f>
        <v>157600</v>
      </c>
    </row>
    <row r="210" spans="2:5" ht="60.75" thickBot="1">
      <c r="B210" s="268" t="s">
        <v>766</v>
      </c>
      <c r="C210" s="256">
        <v>25833.16</v>
      </c>
      <c r="D210" s="269">
        <v>25833.16</v>
      </c>
      <c r="E210" s="254">
        <f t="shared" si="32"/>
        <v>25833.16</v>
      </c>
    </row>
    <row r="211" spans="2:5" ht="45.75" thickBot="1">
      <c r="B211" s="268" t="s">
        <v>767</v>
      </c>
      <c r="C211" s="256">
        <v>20000</v>
      </c>
      <c r="D211" s="269">
        <v>20000</v>
      </c>
      <c r="E211" s="254">
        <f t="shared" si="32"/>
        <v>20000</v>
      </c>
    </row>
    <row r="212" spans="2:5" ht="60.75" thickBot="1">
      <c r="B212" s="268" t="s">
        <v>768</v>
      </c>
      <c r="C212" s="256">
        <v>54862.26</v>
      </c>
      <c r="D212" s="269">
        <v>54862.26</v>
      </c>
      <c r="E212" s="254">
        <f t="shared" si="32"/>
        <v>54862.26</v>
      </c>
    </row>
    <row r="213" spans="2:5" ht="45.75" thickBot="1">
      <c r="B213" s="268" t="s">
        <v>769</v>
      </c>
      <c r="C213" s="256">
        <v>10500</v>
      </c>
      <c r="D213" s="269">
        <v>10500</v>
      </c>
      <c r="E213" s="254">
        <f t="shared" si="32"/>
        <v>10500</v>
      </c>
    </row>
    <row r="214" spans="2:5" ht="45.75" thickBot="1">
      <c r="B214" s="268" t="s">
        <v>770</v>
      </c>
      <c r="C214" s="256">
        <v>27131.65</v>
      </c>
      <c r="D214" s="269">
        <v>27131.65</v>
      </c>
      <c r="E214" s="254">
        <f t="shared" si="32"/>
        <v>27131.65</v>
      </c>
    </row>
    <row r="215" spans="2:5" ht="45.75" thickBot="1">
      <c r="B215" s="268" t="s">
        <v>771</v>
      </c>
      <c r="C215" s="256">
        <v>1000</v>
      </c>
      <c r="D215" s="269">
        <v>1000</v>
      </c>
      <c r="E215" s="254">
        <f t="shared" si="32"/>
        <v>1000</v>
      </c>
    </row>
    <row r="216" spans="2:5" ht="30.75" thickBot="1">
      <c r="B216" s="268" t="s">
        <v>772</v>
      </c>
      <c r="C216" s="256">
        <v>3600</v>
      </c>
      <c r="D216" s="269">
        <v>3600</v>
      </c>
      <c r="E216" s="254">
        <f t="shared" si="32"/>
        <v>3600</v>
      </c>
    </row>
    <row r="217" spans="2:5" ht="45.75" thickBot="1">
      <c r="B217" s="268" t="s">
        <v>773</v>
      </c>
      <c r="C217" s="256">
        <v>7250</v>
      </c>
      <c r="D217" s="269">
        <v>7250</v>
      </c>
      <c r="E217" s="254">
        <f t="shared" si="32"/>
        <v>7250</v>
      </c>
    </row>
    <row r="218" spans="2:5" ht="60.75" thickBot="1">
      <c r="B218" s="268" t="s">
        <v>774</v>
      </c>
      <c r="C218" s="256">
        <v>3945.13</v>
      </c>
      <c r="D218" s="269">
        <v>3945.13</v>
      </c>
      <c r="E218" s="254">
        <f t="shared" si="32"/>
        <v>3945.13</v>
      </c>
    </row>
    <row r="219" spans="2:5" ht="45.75" thickBot="1">
      <c r="B219" s="268" t="s">
        <v>400</v>
      </c>
      <c r="C219" s="256">
        <v>58918</v>
      </c>
      <c r="D219" s="269">
        <v>58918</v>
      </c>
      <c r="E219" s="254">
        <f t="shared" si="32"/>
        <v>58918</v>
      </c>
    </row>
    <row r="220" spans="2:5" ht="60.75" thickBot="1">
      <c r="B220" s="268" t="s">
        <v>775</v>
      </c>
      <c r="C220" s="256">
        <v>9000</v>
      </c>
      <c r="D220" s="269">
        <v>9000</v>
      </c>
      <c r="E220" s="254">
        <f t="shared" si="32"/>
        <v>9000</v>
      </c>
    </row>
    <row r="221" spans="2:5" ht="45.6" customHeight="1" thickBot="1">
      <c r="B221" s="268" t="s">
        <v>776</v>
      </c>
      <c r="C221" s="256">
        <v>17000</v>
      </c>
      <c r="D221" s="269">
        <v>17000</v>
      </c>
      <c r="E221" s="254">
        <f t="shared" si="32"/>
        <v>17000</v>
      </c>
    </row>
    <row r="222" spans="2:5" ht="60.75" thickBot="1">
      <c r="B222" s="268" t="s">
        <v>777</v>
      </c>
      <c r="C222" s="256">
        <v>10000</v>
      </c>
      <c r="D222" s="269">
        <v>10000</v>
      </c>
      <c r="E222" s="254">
        <f t="shared" si="32"/>
        <v>10000</v>
      </c>
    </row>
    <row r="223" spans="2:5" ht="45.75" thickBot="1">
      <c r="B223" s="268" t="s">
        <v>778</v>
      </c>
      <c r="C223" s="256">
        <v>8960</v>
      </c>
      <c r="D223" s="269">
        <v>8960</v>
      </c>
      <c r="E223" s="254">
        <f t="shared" si="32"/>
        <v>8960</v>
      </c>
    </row>
    <row r="224" spans="2:5" ht="45.75" thickBot="1">
      <c r="B224" s="287" t="s">
        <v>779</v>
      </c>
      <c r="C224" s="276">
        <v>4850</v>
      </c>
      <c r="D224" s="288">
        <v>4850</v>
      </c>
      <c r="E224" s="254">
        <f t="shared" si="32"/>
        <v>4850</v>
      </c>
    </row>
    <row r="225" spans="2:13" s="293" customFormat="1" thickBot="1">
      <c r="B225" s="295" t="s">
        <v>787</v>
      </c>
      <c r="C225" s="296">
        <f>SUM(C226:C226)</f>
        <v>10000</v>
      </c>
      <c r="D225" s="296">
        <f>SUM(D226:D226)</f>
        <v>10000</v>
      </c>
      <c r="E225" s="297">
        <f>SUM(E226:E226)</f>
        <v>0</v>
      </c>
      <c r="F225" s="292"/>
      <c r="H225" s="294"/>
    </row>
    <row r="226" spans="2:13" ht="30.75" thickBot="1">
      <c r="B226" s="312" t="s">
        <v>788</v>
      </c>
      <c r="C226" s="313">
        <v>10000</v>
      </c>
      <c r="D226" s="313">
        <v>10000</v>
      </c>
      <c r="E226" s="314">
        <v>0</v>
      </c>
    </row>
    <row r="227" spans="2:13" ht="15.75" thickBot="1">
      <c r="B227" s="300"/>
      <c r="C227" s="301"/>
      <c r="D227" s="302"/>
    </row>
    <row r="228" spans="2:13" ht="29.25" thickBot="1">
      <c r="B228" s="304" t="s">
        <v>710</v>
      </c>
      <c r="C228" s="245" t="s">
        <v>566</v>
      </c>
      <c r="D228" s="245" t="s">
        <v>567</v>
      </c>
      <c r="E228" s="246" t="s">
        <v>568</v>
      </c>
    </row>
    <row r="229" spans="2:13" ht="15.75" thickBot="1">
      <c r="B229" s="295" t="s">
        <v>708</v>
      </c>
      <c r="C229" s="296">
        <f>SUM(C230:C233)</f>
        <v>6592220</v>
      </c>
      <c r="D229" s="296">
        <f t="shared" ref="D229:E229" si="33">SUM(D230:D233)</f>
        <v>5273776</v>
      </c>
      <c r="E229" s="297">
        <f t="shared" si="33"/>
        <v>4176780.8000000003</v>
      </c>
    </row>
    <row r="230" spans="2:13" ht="15.75" thickBot="1">
      <c r="B230" s="311" t="s">
        <v>711</v>
      </c>
      <c r="C230" s="273">
        <v>140000</v>
      </c>
      <c r="D230" s="273">
        <f>ROUND(0.8*C230,2)</f>
        <v>112000</v>
      </c>
      <c r="E230" s="274">
        <f>0.8*D230</f>
        <v>89600</v>
      </c>
    </row>
    <row r="231" spans="2:13" ht="15.75" thickBot="1">
      <c r="B231" s="268" t="s">
        <v>712</v>
      </c>
      <c r="C231" s="256">
        <v>2815000</v>
      </c>
      <c r="D231" s="253">
        <f t="shared" ref="D231:D233" si="34">ROUND(0.8*C231,2)</f>
        <v>2252000</v>
      </c>
      <c r="E231" s="254">
        <f t="shared" ref="E231:E233" si="35">0.8*D231</f>
        <v>1801600</v>
      </c>
    </row>
    <row r="232" spans="2:13" ht="15.75" thickBot="1">
      <c r="B232" s="270" t="s">
        <v>784</v>
      </c>
      <c r="C232" s="260">
        <v>66000</v>
      </c>
      <c r="D232" s="253">
        <f t="shared" si="34"/>
        <v>52800</v>
      </c>
      <c r="E232" s="254">
        <v>0</v>
      </c>
    </row>
    <row r="233" spans="2:13" ht="15.75" thickBot="1">
      <c r="B233" s="287" t="s">
        <v>713</v>
      </c>
      <c r="C233" s="276">
        <v>3571220</v>
      </c>
      <c r="D233" s="298">
        <f t="shared" si="34"/>
        <v>2856976</v>
      </c>
      <c r="E233" s="299">
        <f t="shared" si="35"/>
        <v>2285580.8000000003</v>
      </c>
    </row>
    <row r="235" spans="2:13">
      <c r="B235" s="305" t="s">
        <v>714</v>
      </c>
      <c r="C235" s="306">
        <f>C229+C8</f>
        <v>88565741.629999995</v>
      </c>
      <c r="D235" s="306">
        <f>D229+D8</f>
        <v>86143033.390000001</v>
      </c>
      <c r="E235" s="306">
        <f>E229+E8</f>
        <v>67165650.672000006</v>
      </c>
    </row>
    <row r="238" spans="2:13">
      <c r="G238" s="293" t="s">
        <v>715</v>
      </c>
      <c r="H238" s="294"/>
      <c r="M238" s="241"/>
    </row>
    <row r="239" spans="2:13">
      <c r="M239" s="241"/>
    </row>
    <row r="240" spans="2:13">
      <c r="G240" s="307">
        <v>1</v>
      </c>
      <c r="H240" s="308"/>
      <c r="I240" s="238" t="s">
        <v>716</v>
      </c>
      <c r="M240" s="241"/>
    </row>
    <row r="241" spans="2:13">
      <c r="G241" s="307">
        <v>1</v>
      </c>
      <c r="H241" s="308"/>
      <c r="I241" s="238" t="s">
        <v>717</v>
      </c>
      <c r="M241" s="241"/>
    </row>
    <row r="242" spans="2:13">
      <c r="G242" s="307">
        <v>0.8</v>
      </c>
      <c r="H242" s="308"/>
      <c r="I242" s="238" t="s">
        <v>718</v>
      </c>
      <c r="M242" s="241"/>
    </row>
    <row r="243" spans="2:13">
      <c r="G243" s="307">
        <v>0.8</v>
      </c>
      <c r="H243" s="308"/>
      <c r="I243" s="238" t="s">
        <v>719</v>
      </c>
      <c r="M243" s="241"/>
    </row>
    <row r="244" spans="2:13">
      <c r="M244" s="241"/>
    </row>
    <row r="245" spans="2:13">
      <c r="M245" s="241"/>
    </row>
    <row r="246" spans="2:13">
      <c r="G246" s="293" t="s">
        <v>720</v>
      </c>
      <c r="H246" s="294"/>
      <c r="M246" s="241"/>
    </row>
    <row r="247" spans="2:13">
      <c r="G247" s="307">
        <v>0.8</v>
      </c>
      <c r="H247" s="308"/>
      <c r="I247" s="238" t="s">
        <v>716</v>
      </c>
      <c r="M247" s="241"/>
    </row>
    <row r="248" spans="2:13">
      <c r="G248" s="307">
        <v>0.8</v>
      </c>
      <c r="H248" s="308"/>
      <c r="I248" s="238" t="s">
        <v>717</v>
      </c>
      <c r="M248" s="241"/>
    </row>
    <row r="249" spans="2:13">
      <c r="G249" s="307">
        <v>0</v>
      </c>
      <c r="H249" s="308"/>
      <c r="I249" s="238" t="s">
        <v>718</v>
      </c>
      <c r="M249" s="241"/>
    </row>
    <row r="250" spans="2:13">
      <c r="G250" s="307">
        <v>0.8</v>
      </c>
      <c r="H250" s="308"/>
      <c r="I250" s="238" t="s">
        <v>721</v>
      </c>
      <c r="M250" s="241"/>
    </row>
    <row r="251" spans="2:13">
      <c r="G251" s="307">
        <v>0.9</v>
      </c>
      <c r="H251" s="308"/>
      <c r="I251" s="238" t="s">
        <v>719</v>
      </c>
      <c r="M251" s="241"/>
    </row>
    <row r="254" spans="2:13">
      <c r="B254" s="238"/>
      <c r="C254" s="241"/>
      <c r="D254" s="238"/>
    </row>
    <row r="255" spans="2:13">
      <c r="B255" s="238"/>
      <c r="C255" s="241"/>
      <c r="D255" s="238"/>
    </row>
    <row r="256" spans="2:13">
      <c r="B256" s="238"/>
      <c r="C256" s="241"/>
      <c r="D256" s="238"/>
    </row>
    <row r="257" spans="2:4">
      <c r="B257" s="238"/>
      <c r="C257" s="241"/>
      <c r="D257" s="238"/>
    </row>
    <row r="258" spans="2:4">
      <c r="B258" s="238" t="s">
        <v>722</v>
      </c>
      <c r="C258" s="241"/>
      <c r="D258" s="238"/>
    </row>
    <row r="259" spans="2:4">
      <c r="B259" s="238"/>
      <c r="C259" s="241"/>
      <c r="D259" s="238"/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5</vt:i4>
      </vt:variant>
    </vt:vector>
  </HeadingPairs>
  <TitlesOfParts>
    <vt:vector size="17" baseType="lpstr">
      <vt:lpstr>korekty</vt:lpstr>
      <vt:lpstr>zmiany</vt:lpstr>
      <vt:lpstr>dział I</vt:lpstr>
      <vt:lpstr>dział II</vt:lpstr>
      <vt:lpstr>dział IV</vt:lpstr>
      <vt:lpstr>przychody</vt:lpstr>
      <vt:lpstr>koszty - 4</vt:lpstr>
      <vt:lpstr>nakłady</vt:lpstr>
      <vt:lpstr>podział środków</vt:lpstr>
      <vt:lpstr>SKF-zbiorcze</vt:lpstr>
      <vt:lpstr>SKF-dysponenci</vt:lpstr>
      <vt:lpstr>SKF-CSV</vt:lpstr>
      <vt:lpstr>nazwa_uczelni</vt:lpstr>
      <vt:lpstr>'dział I'!Obszar_wydruku</vt:lpstr>
      <vt:lpstr>'dział II'!Obszar_wydruku</vt:lpstr>
      <vt:lpstr>'dział IV'!Obszar_wydruku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AWF</cp:lastModifiedBy>
  <cp:lastPrinted>2022-01-27T09:11:38Z</cp:lastPrinted>
  <dcterms:created xsi:type="dcterms:W3CDTF">2011-03-10T10:03:26Z</dcterms:created>
  <dcterms:modified xsi:type="dcterms:W3CDTF">2022-04-20T06:30:45Z</dcterms:modified>
</cp:coreProperties>
</file>