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rota\Desktop\Uchwały Senatu\"/>
    </mc:Choice>
  </mc:AlternateContent>
  <xr:revisionPtr revIDLastSave="0" documentId="8_{AD317AE2-13AE-4682-BA2B-1D31F31A4DC9}" xr6:coauthVersionLast="36" xr6:coauthVersionMax="36" xr10:uidLastSave="{00000000-0000-0000-0000-000000000000}"/>
  <bookViews>
    <workbookView xWindow="0" yWindow="0" windowWidth="20490" windowHeight="7545" activeTab="1" xr2:uid="{00000000-000D-0000-FFFF-FFFF00000000}"/>
  </bookViews>
  <sheets>
    <sheet name="Stacjonarne" sheetId="1" r:id="rId1"/>
    <sheet name="Niestacjonarne" sheetId="4" r:id="rId2"/>
    <sheet name="uprawnienia" sheetId="6" r:id="rId3"/>
    <sheet name="Dziedziny nauk i dyscypliny" sheetId="7" r:id="rId4"/>
  </sheets>
  <definedNames>
    <definedName name="_xlnm._FilterDatabase" localSheetId="3" hidden="1">'Dziedziny nauk i dyscypliny'!$B$7:$E$62</definedName>
    <definedName name="_xlnm._FilterDatabase" localSheetId="0" hidden="1">Stacjonarne!$A$7:$AF$73</definedName>
  </definedNames>
  <calcPr calcId="191029"/>
</workbook>
</file>

<file path=xl/calcChain.xml><?xml version="1.0" encoding="utf-8"?>
<calcChain xmlns="http://schemas.openxmlformats.org/spreadsheetml/2006/main">
  <c r="AA9" i="1" l="1"/>
  <c r="AB9" i="1" s="1"/>
  <c r="AA10" i="1"/>
  <c r="AB10" i="1" s="1"/>
  <c r="AA11" i="1"/>
  <c r="AB11" i="1" s="1"/>
  <c r="AA12" i="1"/>
  <c r="AB12" i="1"/>
  <c r="AA13" i="1"/>
  <c r="AB13" i="1" s="1"/>
  <c r="AA14" i="1"/>
  <c r="AB14" i="1" s="1"/>
  <c r="C21" i="1" l="1"/>
  <c r="D21" i="1"/>
  <c r="T4" i="4" l="1"/>
  <c r="N4" i="4"/>
  <c r="H4" i="4"/>
  <c r="A3" i="4"/>
  <c r="D56" i="4" l="1"/>
  <c r="C56" i="4"/>
  <c r="D52" i="4"/>
  <c r="C52" i="4"/>
  <c r="D51" i="4"/>
  <c r="C51" i="4"/>
  <c r="E56" i="4" l="1"/>
  <c r="I65" i="1"/>
  <c r="H65" i="1"/>
  <c r="C56" i="1"/>
  <c r="D57" i="1"/>
  <c r="C57" i="1"/>
  <c r="D58" i="1" l="1"/>
  <c r="E57" i="1"/>
  <c r="C58" i="1"/>
  <c r="AG64" i="4"/>
  <c r="E63" i="7" l="1"/>
  <c r="D63" i="7"/>
  <c r="C63" i="7"/>
  <c r="D62" i="7"/>
  <c r="E62" i="7"/>
  <c r="C62" i="7"/>
  <c r="AA19" i="4"/>
  <c r="AA20" i="4"/>
  <c r="AA37" i="4"/>
  <c r="AA38" i="4"/>
  <c r="AA40" i="4"/>
  <c r="AA41" i="4"/>
  <c r="AA42" i="4"/>
  <c r="AA43" i="4"/>
  <c r="AA44" i="4"/>
  <c r="AA49" i="4"/>
  <c r="AA53" i="4"/>
  <c r="AA54" i="4"/>
  <c r="AA56" i="4"/>
  <c r="AA57" i="4"/>
  <c r="AA61" i="4"/>
  <c r="AA62" i="4"/>
  <c r="F62" i="7" l="1"/>
  <c r="F63" i="7"/>
  <c r="C64" i="7" s="1"/>
  <c r="C18" i="1"/>
  <c r="D18" i="1"/>
  <c r="AA18" i="1"/>
  <c r="AB18" i="1" s="1"/>
  <c r="P67" i="1"/>
  <c r="S67" i="1"/>
  <c r="J67" i="1"/>
  <c r="E64" i="7" l="1"/>
  <c r="D64" i="7"/>
  <c r="E18" i="1"/>
  <c r="AC18" i="1" s="1"/>
  <c r="AD18" i="1" s="1"/>
  <c r="B55" i="4"/>
  <c r="B39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21" i="4"/>
  <c r="B10" i="4"/>
  <c r="B11" i="4"/>
  <c r="B12" i="4"/>
  <c r="B13" i="4"/>
  <c r="B14" i="4"/>
  <c r="B15" i="4"/>
  <c r="B16" i="4"/>
  <c r="B17" i="4"/>
  <c r="B18" i="4"/>
  <c r="B9" i="4"/>
  <c r="F64" i="7" l="1"/>
  <c r="N55" i="4"/>
  <c r="O55" i="4"/>
  <c r="P55" i="4"/>
  <c r="Q55" i="4"/>
  <c r="R55" i="4"/>
  <c r="S55" i="4"/>
  <c r="T55" i="4"/>
  <c r="U55" i="4"/>
  <c r="V55" i="4"/>
  <c r="W55" i="4"/>
  <c r="X55" i="4"/>
  <c r="Y55" i="4"/>
  <c r="AA55" i="4" l="1"/>
  <c r="Z55" i="4"/>
  <c r="Z39" i="4"/>
  <c r="Z51" i="4"/>
  <c r="Z52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21" i="4"/>
  <c r="Z10" i="4"/>
  <c r="Z11" i="4"/>
  <c r="Z12" i="4"/>
  <c r="Z13" i="4"/>
  <c r="Z14" i="4"/>
  <c r="Z15" i="4"/>
  <c r="Z16" i="4"/>
  <c r="Z17" i="4"/>
  <c r="Z18" i="4"/>
  <c r="Z9" i="4"/>
  <c r="P51" i="4" l="1"/>
  <c r="AA51" i="4" s="1"/>
  <c r="S52" i="4"/>
  <c r="AA52" i="4" s="1"/>
  <c r="S39" i="4" l="1"/>
  <c r="AA39" i="4" s="1"/>
  <c r="Q39" i="4"/>
  <c r="R39" i="4"/>
  <c r="D39" i="4" s="1"/>
  <c r="W38" i="4"/>
  <c r="C38" i="4" s="1"/>
  <c r="X38" i="4"/>
  <c r="D38" i="4" s="1"/>
  <c r="W37" i="4"/>
  <c r="C37" i="4" s="1"/>
  <c r="X37" i="4"/>
  <c r="D37" i="4" s="1"/>
  <c r="C39" i="4"/>
  <c r="E39" i="4" l="1"/>
  <c r="E38" i="4"/>
  <c r="E37" i="4"/>
  <c r="D39" i="1"/>
  <c r="C38" i="1"/>
  <c r="E38" i="1" s="1"/>
  <c r="C39" i="1"/>
  <c r="E39" i="1" l="1"/>
  <c r="AC39" i="1" s="1"/>
  <c r="AA39" i="1"/>
  <c r="AB39" i="1" s="1"/>
  <c r="AD39" i="1" l="1"/>
  <c r="AA38" i="1"/>
  <c r="AB38" i="1" s="1"/>
  <c r="AC38" i="1"/>
  <c r="AD38" i="1" l="1"/>
  <c r="E21" i="6"/>
  <c r="D21" i="6"/>
  <c r="G25" i="6"/>
  <c r="G24" i="6"/>
  <c r="G23" i="6"/>
  <c r="H20" i="6"/>
  <c r="G20" i="6"/>
  <c r="F19" i="6"/>
  <c r="E19" i="6"/>
  <c r="D19" i="6"/>
  <c r="B19" i="6"/>
  <c r="H18" i="6"/>
  <c r="G18" i="6"/>
  <c r="E18" i="6"/>
  <c r="F17" i="6"/>
  <c r="E17" i="6"/>
  <c r="D17" i="6"/>
  <c r="B17" i="6"/>
  <c r="H16" i="6"/>
  <c r="G16" i="6"/>
  <c r="F15" i="6"/>
  <c r="E15" i="6"/>
  <c r="D15" i="6"/>
  <c r="B15" i="6"/>
  <c r="H14" i="6"/>
  <c r="G14" i="6"/>
  <c r="F13" i="6"/>
  <c r="E13" i="6"/>
  <c r="D13" i="6"/>
  <c r="B13" i="6"/>
  <c r="H12" i="6"/>
  <c r="G12" i="6"/>
  <c r="F11" i="6"/>
  <c r="E11" i="6"/>
  <c r="D11" i="6"/>
  <c r="B11" i="6"/>
  <c r="B7" i="6"/>
  <c r="A7" i="6"/>
  <c r="B6" i="6"/>
  <c r="A6" i="6"/>
  <c r="B5" i="6"/>
  <c r="A5" i="6"/>
  <c r="A1" i="6"/>
  <c r="L65" i="1" l="1"/>
  <c r="K65" i="1"/>
  <c r="H23" i="6"/>
  <c r="H66" i="1" l="1"/>
  <c r="D20" i="6"/>
  <c r="E20" i="6"/>
  <c r="AE10" i="4" l="1"/>
  <c r="AF10" i="4"/>
  <c r="AE11" i="4"/>
  <c r="AF11" i="4"/>
  <c r="AE12" i="4"/>
  <c r="AF12" i="4"/>
  <c r="AE13" i="4"/>
  <c r="AF13" i="4"/>
  <c r="AE14" i="4"/>
  <c r="AF14" i="4"/>
  <c r="AE15" i="4"/>
  <c r="AF15" i="4"/>
  <c r="AE16" i="4"/>
  <c r="AF16" i="4"/>
  <c r="AE17" i="4"/>
  <c r="AF17" i="4"/>
  <c r="AE18" i="4"/>
  <c r="AF18" i="4"/>
  <c r="AE19" i="4"/>
  <c r="AF19" i="4"/>
  <c r="AE20" i="4"/>
  <c r="AF20" i="4"/>
  <c r="AE21" i="4"/>
  <c r="AF21" i="4"/>
  <c r="AE22" i="4"/>
  <c r="AF22" i="4"/>
  <c r="AE23" i="4"/>
  <c r="AF23" i="4"/>
  <c r="AE24" i="4"/>
  <c r="AF24" i="4"/>
  <c r="AE25" i="4"/>
  <c r="AF25" i="4"/>
  <c r="AE26" i="4"/>
  <c r="AF26" i="4"/>
  <c r="AE27" i="4"/>
  <c r="AF27" i="4"/>
  <c r="AE28" i="4"/>
  <c r="AF28" i="4"/>
  <c r="AE29" i="4"/>
  <c r="AF29" i="4"/>
  <c r="AE30" i="4"/>
  <c r="AF30" i="4"/>
  <c r="AE31" i="4"/>
  <c r="AF31" i="4"/>
  <c r="AE32" i="4"/>
  <c r="AF32" i="4"/>
  <c r="AE33" i="4"/>
  <c r="AF33" i="4"/>
  <c r="AE34" i="4"/>
  <c r="AF34" i="4"/>
  <c r="AE35" i="4"/>
  <c r="AF35" i="4"/>
  <c r="AE36" i="4"/>
  <c r="AF36" i="4"/>
  <c r="AE37" i="4"/>
  <c r="AF37" i="4"/>
  <c r="AE38" i="4"/>
  <c r="AF38" i="4"/>
  <c r="AE40" i="4"/>
  <c r="AF40" i="4"/>
  <c r="AE41" i="4"/>
  <c r="AF41" i="4"/>
  <c r="AE42" i="4"/>
  <c r="AF42" i="4"/>
  <c r="AE43" i="4"/>
  <c r="AF43" i="4"/>
  <c r="AE44" i="4"/>
  <c r="AF44" i="4"/>
  <c r="AE45" i="4"/>
  <c r="AF45" i="4"/>
  <c r="AE46" i="4"/>
  <c r="AF46" i="4"/>
  <c r="AE47" i="4"/>
  <c r="AF47" i="4"/>
  <c r="AE49" i="4"/>
  <c r="AF49" i="4"/>
  <c r="AE50" i="4"/>
  <c r="AF50" i="4"/>
  <c r="AE51" i="4"/>
  <c r="AF51" i="4"/>
  <c r="AE52" i="4"/>
  <c r="AF52" i="4"/>
  <c r="AE53" i="4"/>
  <c r="AF53" i="4"/>
  <c r="AE54" i="4"/>
  <c r="AF54" i="4"/>
  <c r="AE55" i="4"/>
  <c r="AF55" i="4"/>
  <c r="AE56" i="4"/>
  <c r="AF56" i="4"/>
  <c r="AE57" i="4"/>
  <c r="AF57" i="4"/>
  <c r="AE58" i="4"/>
  <c r="AF58" i="4"/>
  <c r="AE59" i="4"/>
  <c r="AF59" i="4"/>
  <c r="AE60" i="4"/>
  <c r="AF60" i="4"/>
  <c r="AE61" i="4"/>
  <c r="AF61" i="4"/>
  <c r="AF9" i="4"/>
  <c r="AE9" i="4"/>
  <c r="Y60" i="4" l="1"/>
  <c r="X60" i="4"/>
  <c r="D60" i="4" s="1"/>
  <c r="W60" i="4"/>
  <c r="C60" i="4" s="1"/>
  <c r="V59" i="4"/>
  <c r="U59" i="4"/>
  <c r="D59" i="4" s="1"/>
  <c r="T59" i="4"/>
  <c r="C59" i="4" s="1"/>
  <c r="S58" i="4"/>
  <c r="R58" i="4"/>
  <c r="D58" i="4" s="1"/>
  <c r="Q58" i="4"/>
  <c r="C58" i="4" s="1"/>
  <c r="AB55" i="4"/>
  <c r="E55" i="4"/>
  <c r="AC55" i="4" s="1"/>
  <c r="S50" i="4"/>
  <c r="R50" i="4"/>
  <c r="Q50" i="4"/>
  <c r="P50" i="4"/>
  <c r="O50" i="4"/>
  <c r="N50" i="4"/>
  <c r="M50" i="4"/>
  <c r="L50" i="4"/>
  <c r="K50" i="4"/>
  <c r="J50" i="4"/>
  <c r="I50" i="4"/>
  <c r="H50" i="4"/>
  <c r="Y46" i="4"/>
  <c r="X46" i="4"/>
  <c r="W46" i="4"/>
  <c r="Y45" i="4"/>
  <c r="X45" i="4"/>
  <c r="W45" i="4"/>
  <c r="V46" i="4"/>
  <c r="U46" i="4"/>
  <c r="T46" i="4"/>
  <c r="V45" i="4"/>
  <c r="U45" i="4"/>
  <c r="T45" i="4"/>
  <c r="S47" i="4"/>
  <c r="R47" i="4"/>
  <c r="Q47" i="4"/>
  <c r="S46" i="4"/>
  <c r="R46" i="4"/>
  <c r="Q46" i="4"/>
  <c r="S45" i="4"/>
  <c r="R45" i="4"/>
  <c r="Q45" i="4"/>
  <c r="P47" i="4"/>
  <c r="O47" i="4"/>
  <c r="N47" i="4"/>
  <c r="P46" i="4"/>
  <c r="O46" i="4"/>
  <c r="N46" i="4"/>
  <c r="P45" i="4"/>
  <c r="O45" i="4"/>
  <c r="N45" i="4"/>
  <c r="M47" i="4"/>
  <c r="L47" i="4"/>
  <c r="K47" i="4"/>
  <c r="M46" i="4"/>
  <c r="L46" i="4"/>
  <c r="K46" i="4"/>
  <c r="M45" i="4"/>
  <c r="L45" i="4"/>
  <c r="K45" i="4"/>
  <c r="Y36" i="4"/>
  <c r="X36" i="4"/>
  <c r="D36" i="4" s="1"/>
  <c r="W36" i="4"/>
  <c r="Y35" i="4"/>
  <c r="AA35" i="4" s="1"/>
  <c r="X35" i="4"/>
  <c r="D35" i="4" s="1"/>
  <c r="W35" i="4"/>
  <c r="C35" i="4" s="1"/>
  <c r="V34" i="4"/>
  <c r="AA34" i="4" s="1"/>
  <c r="U34" i="4"/>
  <c r="T34" i="4"/>
  <c r="C34" i="4" s="1"/>
  <c r="V33" i="4"/>
  <c r="U33" i="4"/>
  <c r="D33" i="4" s="1"/>
  <c r="T33" i="4"/>
  <c r="C33" i="4" s="1"/>
  <c r="S32" i="4"/>
  <c r="R32" i="4"/>
  <c r="Q32" i="4"/>
  <c r="C32" i="4" s="1"/>
  <c r="S31" i="4"/>
  <c r="AA31" i="4" s="1"/>
  <c r="R31" i="4"/>
  <c r="D31" i="4" s="1"/>
  <c r="Q31" i="4"/>
  <c r="P30" i="4"/>
  <c r="O30" i="4"/>
  <c r="D30" i="4" s="1"/>
  <c r="N30" i="4"/>
  <c r="C30" i="4" s="1"/>
  <c r="P28" i="4"/>
  <c r="O28" i="4"/>
  <c r="D28" i="4" s="1"/>
  <c r="N28" i="4"/>
  <c r="C28" i="4" s="1"/>
  <c r="M29" i="4"/>
  <c r="L29" i="4"/>
  <c r="D29" i="4" s="1"/>
  <c r="K29" i="4"/>
  <c r="C29" i="4" s="1"/>
  <c r="K27" i="4"/>
  <c r="C27" i="4" s="1"/>
  <c r="L27" i="4"/>
  <c r="D27" i="4" s="1"/>
  <c r="M27" i="4"/>
  <c r="M26" i="4"/>
  <c r="L26" i="4"/>
  <c r="D26" i="4" s="1"/>
  <c r="K26" i="4"/>
  <c r="C26" i="4" s="1"/>
  <c r="H22" i="4"/>
  <c r="C22" i="4" s="1"/>
  <c r="I22" i="4"/>
  <c r="D22" i="4" s="1"/>
  <c r="J22" i="4"/>
  <c r="H23" i="4"/>
  <c r="C23" i="4" s="1"/>
  <c r="I23" i="4"/>
  <c r="D23" i="4" s="1"/>
  <c r="J23" i="4"/>
  <c r="H24" i="4"/>
  <c r="C24" i="4" s="1"/>
  <c r="I24" i="4"/>
  <c r="D24" i="4" s="1"/>
  <c r="J24" i="4"/>
  <c r="H25" i="4"/>
  <c r="C25" i="4" s="1"/>
  <c r="I25" i="4"/>
  <c r="D25" i="4" s="1"/>
  <c r="J25" i="4"/>
  <c r="J21" i="4"/>
  <c r="I21" i="4"/>
  <c r="D21" i="4" s="1"/>
  <c r="H21" i="4"/>
  <c r="C21" i="4" s="1"/>
  <c r="S18" i="4"/>
  <c r="R18" i="4"/>
  <c r="D18" i="4" s="1"/>
  <c r="Q18" i="4"/>
  <c r="C18" i="4" s="1"/>
  <c r="S17" i="4"/>
  <c r="R17" i="4"/>
  <c r="D17" i="4" s="1"/>
  <c r="Q17" i="4"/>
  <c r="C17" i="4" s="1"/>
  <c r="P16" i="4"/>
  <c r="AA16" i="4" s="1"/>
  <c r="O16" i="4"/>
  <c r="D16" i="4" s="1"/>
  <c r="N16" i="4"/>
  <c r="P15" i="4"/>
  <c r="O15" i="4"/>
  <c r="D15" i="4" s="1"/>
  <c r="N15" i="4"/>
  <c r="C15" i="4" s="1"/>
  <c r="M14" i="4"/>
  <c r="AA14" i="4" s="1"/>
  <c r="L14" i="4"/>
  <c r="D14" i="4" s="1"/>
  <c r="K14" i="4"/>
  <c r="C14" i="4" s="1"/>
  <c r="M13" i="4"/>
  <c r="L13" i="4"/>
  <c r="K13" i="4"/>
  <c r="C13" i="4" s="1"/>
  <c r="H10" i="4"/>
  <c r="C10" i="4" s="1"/>
  <c r="I10" i="4"/>
  <c r="D10" i="4" s="1"/>
  <c r="J10" i="4"/>
  <c r="H11" i="4"/>
  <c r="C11" i="4" s="1"/>
  <c r="I11" i="4"/>
  <c r="D11" i="4" s="1"/>
  <c r="J11" i="4"/>
  <c r="H12" i="4"/>
  <c r="C12" i="4" s="1"/>
  <c r="I12" i="4"/>
  <c r="D12" i="4" s="1"/>
  <c r="J12" i="4"/>
  <c r="J9" i="4"/>
  <c r="AA9" i="4" s="1"/>
  <c r="I9" i="4"/>
  <c r="D9" i="4" s="1"/>
  <c r="H9" i="4"/>
  <c r="C9" i="4" s="1"/>
  <c r="AC61" i="4"/>
  <c r="AB61" i="4"/>
  <c r="D61" i="4"/>
  <c r="C61" i="4"/>
  <c r="AC60" i="4"/>
  <c r="AC59" i="4"/>
  <c r="AC58" i="4"/>
  <c r="AC57" i="4"/>
  <c r="AB57" i="4"/>
  <c r="AC54" i="4"/>
  <c r="G53" i="4"/>
  <c r="AB52" i="4"/>
  <c r="E52" i="4"/>
  <c r="AC52" i="4" s="1"/>
  <c r="AB51" i="4"/>
  <c r="E51" i="4"/>
  <c r="AC51" i="4" s="1"/>
  <c r="AB49" i="4"/>
  <c r="D49" i="4"/>
  <c r="C49" i="4"/>
  <c r="G43" i="4"/>
  <c r="AB42" i="4"/>
  <c r="D42" i="4"/>
  <c r="D43" i="4" s="1"/>
  <c r="C42" i="4"/>
  <c r="C43" i="4" s="1"/>
  <c r="G40" i="4"/>
  <c r="AB38" i="4"/>
  <c r="AC38" i="4"/>
  <c r="AB37" i="4"/>
  <c r="AC37" i="4"/>
  <c r="G19" i="4"/>
  <c r="AD57" i="4" l="1"/>
  <c r="E28" i="4"/>
  <c r="E33" i="4"/>
  <c r="E35" i="4"/>
  <c r="AC35" i="4" s="1"/>
  <c r="C62" i="4"/>
  <c r="E22" i="4"/>
  <c r="AA45" i="4"/>
  <c r="AB45" i="4" s="1"/>
  <c r="D62" i="4"/>
  <c r="E62" i="4" s="1"/>
  <c r="E26" i="4"/>
  <c r="E30" i="4"/>
  <c r="E23" i="4"/>
  <c r="AC23" i="4" s="1"/>
  <c r="E21" i="4"/>
  <c r="AC21" i="4" s="1"/>
  <c r="E24" i="4"/>
  <c r="E27" i="4"/>
  <c r="E25" i="4"/>
  <c r="AC25" i="4" s="1"/>
  <c r="E29" i="4"/>
  <c r="AC29" i="4" s="1"/>
  <c r="AA15" i="4"/>
  <c r="AB15" i="4" s="1"/>
  <c r="AA21" i="4"/>
  <c r="AB21" i="4" s="1"/>
  <c r="AA24" i="4"/>
  <c r="AB24" i="4" s="1"/>
  <c r="AA27" i="4"/>
  <c r="AB27" i="4" s="1"/>
  <c r="AA28" i="4"/>
  <c r="AB28" i="4" s="1"/>
  <c r="AA33" i="4"/>
  <c r="AB33" i="4" s="1"/>
  <c r="AA59" i="4"/>
  <c r="AB59" i="4" s="1"/>
  <c r="AD59" i="4" s="1"/>
  <c r="AA10" i="4"/>
  <c r="AA18" i="4"/>
  <c r="AB18" i="4" s="1"/>
  <c r="AA25" i="4"/>
  <c r="AB25" i="4" s="1"/>
  <c r="AA29" i="4"/>
  <c r="AB29" i="4" s="1"/>
  <c r="AA32" i="4"/>
  <c r="AB32" i="4" s="1"/>
  <c r="AA36" i="4"/>
  <c r="AB36" i="4" s="1"/>
  <c r="AA58" i="4"/>
  <c r="AB58" i="4" s="1"/>
  <c r="AD58" i="4" s="1"/>
  <c r="AA11" i="4"/>
  <c r="AA13" i="4"/>
  <c r="AB13" i="4" s="1"/>
  <c r="AA17" i="4"/>
  <c r="AB17" i="4" s="1"/>
  <c r="AA22" i="4"/>
  <c r="AB22" i="4" s="1"/>
  <c r="AA47" i="4"/>
  <c r="AB47" i="4" s="1"/>
  <c r="F65" i="4"/>
  <c r="AA12" i="4"/>
  <c r="AB12" i="4" s="1"/>
  <c r="AA23" i="4"/>
  <c r="AB23" i="4" s="1"/>
  <c r="AA26" i="4"/>
  <c r="AB26" i="4" s="1"/>
  <c r="AA30" i="4"/>
  <c r="AB30" i="4" s="1"/>
  <c r="AA46" i="4"/>
  <c r="AB46" i="4" s="1"/>
  <c r="AA50" i="4"/>
  <c r="AA60" i="4"/>
  <c r="AB60" i="4" s="1"/>
  <c r="AD60" i="4" s="1"/>
  <c r="E49" i="4"/>
  <c r="AC49" i="4" s="1"/>
  <c r="AD49" i="4" s="1"/>
  <c r="E42" i="4"/>
  <c r="AC42" i="4" s="1"/>
  <c r="AD51" i="4"/>
  <c r="AD61" i="4"/>
  <c r="T62" i="4"/>
  <c r="Y65" i="4"/>
  <c r="AB35" i="4"/>
  <c r="M65" i="4"/>
  <c r="N62" i="4"/>
  <c r="P65" i="4"/>
  <c r="V65" i="4"/>
  <c r="W62" i="4"/>
  <c r="D45" i="4"/>
  <c r="C46" i="4"/>
  <c r="C45" i="4"/>
  <c r="C47" i="4"/>
  <c r="C50" i="4"/>
  <c r="AB50" i="4"/>
  <c r="AB16" i="4"/>
  <c r="C36" i="4"/>
  <c r="K62" i="4"/>
  <c r="X62" i="4"/>
  <c r="AB14" i="4"/>
  <c r="C16" i="4"/>
  <c r="E16" i="4" s="1"/>
  <c r="AC16" i="4" s="1"/>
  <c r="AB34" i="4"/>
  <c r="AA69" i="4"/>
  <c r="O62" i="4"/>
  <c r="J65" i="4"/>
  <c r="E10" i="4"/>
  <c r="AC10" i="4" s="1"/>
  <c r="E15" i="4"/>
  <c r="AC15" i="4" s="1"/>
  <c r="E18" i="4"/>
  <c r="AC18" i="4" s="1"/>
  <c r="E11" i="4"/>
  <c r="AC11" i="4" s="1"/>
  <c r="E17" i="4"/>
  <c r="AC17" i="4" s="1"/>
  <c r="AC24" i="4"/>
  <c r="AC28" i="4"/>
  <c r="AC30" i="4"/>
  <c r="AC33" i="4"/>
  <c r="H62" i="4"/>
  <c r="AC22" i="4"/>
  <c r="S65" i="4"/>
  <c r="D50" i="4"/>
  <c r="R62" i="4"/>
  <c r="Q62" i="4"/>
  <c r="U62" i="4"/>
  <c r="D46" i="4"/>
  <c r="D47" i="4"/>
  <c r="D34" i="4"/>
  <c r="E34" i="4" s="1"/>
  <c r="D32" i="4"/>
  <c r="E32" i="4" s="1"/>
  <c r="C31" i="4"/>
  <c r="AB31" i="4"/>
  <c r="AC26" i="4"/>
  <c r="L62" i="4"/>
  <c r="I62" i="4"/>
  <c r="E14" i="4"/>
  <c r="AC14" i="4" s="1"/>
  <c r="D13" i="4"/>
  <c r="E13" i="4" s="1"/>
  <c r="AC13" i="4" s="1"/>
  <c r="E12" i="4"/>
  <c r="AC12" i="4" s="1"/>
  <c r="E9" i="4"/>
  <c r="AB9" i="4"/>
  <c r="AC27" i="4"/>
  <c r="AD38" i="4"/>
  <c r="AD42" i="4"/>
  <c r="AD52" i="4"/>
  <c r="AD55" i="4"/>
  <c r="AD37" i="4"/>
  <c r="E43" i="4"/>
  <c r="AC34" i="4" l="1"/>
  <c r="AD34" i="4" s="1"/>
  <c r="E31" i="4"/>
  <c r="AC32" i="4"/>
  <c r="AD32" i="4" s="1"/>
  <c r="E36" i="4"/>
  <c r="AC36" i="4" s="1"/>
  <c r="AD36" i="4" s="1"/>
  <c r="D40" i="4"/>
  <c r="C40" i="4"/>
  <c r="C19" i="4"/>
  <c r="AD28" i="4"/>
  <c r="AD27" i="4"/>
  <c r="AD24" i="4"/>
  <c r="AD18" i="4"/>
  <c r="AD25" i="4"/>
  <c r="AD12" i="4"/>
  <c r="E46" i="4"/>
  <c r="AC46" i="4" s="1"/>
  <c r="AD46" i="4" s="1"/>
  <c r="AD33" i="4"/>
  <c r="AD17" i="4"/>
  <c r="AD15" i="4"/>
  <c r="AB10" i="4"/>
  <c r="AD10" i="4" s="1"/>
  <c r="AD23" i="4"/>
  <c r="AD13" i="4"/>
  <c r="AD26" i="4"/>
  <c r="AD30" i="4"/>
  <c r="AB11" i="4"/>
  <c r="AD11" i="4" s="1"/>
  <c r="AD21" i="4"/>
  <c r="AD22" i="4"/>
  <c r="AD29" i="4"/>
  <c r="T64" i="4"/>
  <c r="N64" i="4"/>
  <c r="E45" i="4"/>
  <c r="AC45" i="4" s="1"/>
  <c r="AD45" i="4" s="1"/>
  <c r="AD35" i="4"/>
  <c r="H64" i="4"/>
  <c r="C53" i="4"/>
  <c r="E50" i="4"/>
  <c r="AC50" i="4" s="1"/>
  <c r="AD50" i="4" s="1"/>
  <c r="AD16" i="4"/>
  <c r="E47" i="4"/>
  <c r="AC47" i="4" s="1"/>
  <c r="AD47" i="4" s="1"/>
  <c r="W64" i="4"/>
  <c r="K64" i="4"/>
  <c r="AD14" i="4"/>
  <c r="AB67" i="4"/>
  <c r="AB70" i="4" s="1"/>
  <c r="AA64" i="4"/>
  <c r="Q64" i="4"/>
  <c r="AC67" i="4"/>
  <c r="AC70" i="4" s="1"/>
  <c r="D53" i="4"/>
  <c r="D19" i="4"/>
  <c r="E19" i="4"/>
  <c r="AC9" i="4"/>
  <c r="AD9" i="4" s="1"/>
  <c r="E40" i="4" l="1"/>
  <c r="D63" i="4"/>
  <c r="C63" i="4"/>
  <c r="AC31" i="4"/>
  <c r="AD31" i="4" s="1"/>
  <c r="AD64" i="4" s="1"/>
  <c r="AB64" i="4"/>
  <c r="AG65" i="4"/>
  <c r="E53" i="4"/>
  <c r="AC53" i="4" s="1"/>
  <c r="AA70" i="4"/>
  <c r="AB71" i="4" s="1"/>
  <c r="C64" i="4"/>
  <c r="AA67" i="4"/>
  <c r="AC68" i="4" s="1"/>
  <c r="E63" i="4" l="1"/>
  <c r="AC64" i="4"/>
  <c r="AC65" i="4" s="1"/>
  <c r="AD65" i="4"/>
  <c r="AC71" i="4"/>
  <c r="AB68" i="4"/>
  <c r="G40" i="1"/>
  <c r="G19" i="1"/>
  <c r="AG66" i="4" l="1"/>
  <c r="F20" i="6"/>
  <c r="G43" i="1" l="1"/>
  <c r="G53" i="1"/>
  <c r="F67" i="1" l="1"/>
  <c r="AC55" i="1"/>
  <c r="AA51" i="1" l="1"/>
  <c r="AB51" i="1" s="1"/>
  <c r="AA52" i="1"/>
  <c r="AB52" i="1" s="1"/>
  <c r="E51" i="1"/>
  <c r="E52" i="1"/>
  <c r="AC52" i="1" s="1"/>
  <c r="AC51" i="1" l="1"/>
  <c r="AD51" i="1" s="1"/>
  <c r="F21" i="6"/>
  <c r="AD52" i="1"/>
  <c r="AC56" i="1" l="1"/>
  <c r="E58" i="1"/>
  <c r="AA71" i="1"/>
  <c r="C49" i="1"/>
  <c r="D49" i="1"/>
  <c r="C50" i="1"/>
  <c r="D50" i="1"/>
  <c r="AA49" i="1"/>
  <c r="AB49" i="1" s="1"/>
  <c r="AA50" i="1"/>
  <c r="AB50" i="1" s="1"/>
  <c r="E49" i="1" l="1"/>
  <c r="AC49" i="1" s="1"/>
  <c r="AD49" i="1" s="1"/>
  <c r="E50" i="1"/>
  <c r="AC50" i="1" s="1"/>
  <c r="AD50" i="1" s="1"/>
  <c r="AA33" i="1"/>
  <c r="AB33" i="1" s="1"/>
  <c r="AA34" i="1"/>
  <c r="AB34" i="1" s="1"/>
  <c r="AA35" i="1"/>
  <c r="AB35" i="1" s="1"/>
  <c r="AA36" i="1"/>
  <c r="AB36" i="1" s="1"/>
  <c r="C33" i="1"/>
  <c r="D33" i="1"/>
  <c r="C34" i="1"/>
  <c r="D34" i="1"/>
  <c r="C35" i="1"/>
  <c r="D18" i="6" s="1"/>
  <c r="C36" i="1"/>
  <c r="D36" i="1"/>
  <c r="AA25" i="1"/>
  <c r="AB25" i="1" s="1"/>
  <c r="AA26" i="1"/>
  <c r="AB26" i="1" s="1"/>
  <c r="AA27" i="1"/>
  <c r="AB27" i="1" s="1"/>
  <c r="AA28" i="1"/>
  <c r="AB28" i="1" s="1"/>
  <c r="AA29" i="1"/>
  <c r="AB29" i="1" s="1"/>
  <c r="AA30" i="1"/>
  <c r="AB30" i="1" s="1"/>
  <c r="AA31" i="1"/>
  <c r="AB31" i="1" s="1"/>
  <c r="AA32" i="1"/>
  <c r="AB32" i="1" s="1"/>
  <c r="AA37" i="1"/>
  <c r="AB37" i="1" s="1"/>
  <c r="C25" i="1"/>
  <c r="D25" i="1"/>
  <c r="C26" i="1"/>
  <c r="D26" i="1"/>
  <c r="C27" i="1"/>
  <c r="D27" i="1"/>
  <c r="C28" i="1"/>
  <c r="D28" i="1"/>
  <c r="C29" i="1"/>
  <c r="D16" i="6" s="1"/>
  <c r="D29" i="1"/>
  <c r="E16" i="6" s="1"/>
  <c r="C30" i="1"/>
  <c r="D30" i="1"/>
  <c r="C31" i="1"/>
  <c r="D31" i="1"/>
  <c r="C32" i="1"/>
  <c r="D32" i="1"/>
  <c r="C37" i="1"/>
  <c r="D37" i="1"/>
  <c r="E31" i="1" l="1"/>
  <c r="AC31" i="1" s="1"/>
  <c r="AD31" i="1" s="1"/>
  <c r="E29" i="1"/>
  <c r="E27" i="1"/>
  <c r="AC27" i="1" s="1"/>
  <c r="AD27" i="1" s="1"/>
  <c r="E25" i="1"/>
  <c r="AC25" i="1" s="1"/>
  <c r="AD25" i="1" s="1"/>
  <c r="E26" i="1"/>
  <c r="AC26" i="1" s="1"/>
  <c r="AD26" i="1" s="1"/>
  <c r="E33" i="1"/>
  <c r="AC33" i="1" s="1"/>
  <c r="AD33" i="1" s="1"/>
  <c r="E37" i="1"/>
  <c r="AC37" i="1" s="1"/>
  <c r="AD37" i="1" s="1"/>
  <c r="E32" i="1"/>
  <c r="AC32" i="1" s="1"/>
  <c r="AD32" i="1" s="1"/>
  <c r="E30" i="1"/>
  <c r="AC30" i="1" s="1"/>
  <c r="AD30" i="1" s="1"/>
  <c r="E35" i="1"/>
  <c r="E34" i="1"/>
  <c r="AC34" i="1" s="1"/>
  <c r="AD34" i="1" s="1"/>
  <c r="E36" i="1"/>
  <c r="AC36" i="1" s="1"/>
  <c r="AD36" i="1" s="1"/>
  <c r="E28" i="1"/>
  <c r="AC28" i="1" s="1"/>
  <c r="AD28" i="1" s="1"/>
  <c r="AC35" i="1" l="1"/>
  <c r="AD35" i="1" s="1"/>
  <c r="F18" i="6"/>
  <c r="AC29" i="1"/>
  <c r="AD29" i="1" s="1"/>
  <c r="F16" i="6"/>
  <c r="AA53" i="1"/>
  <c r="AA47" i="1"/>
  <c r="AB47" i="1" s="1"/>
  <c r="D47" i="1"/>
  <c r="C47" i="1"/>
  <c r="AA46" i="1"/>
  <c r="AB46" i="1" s="1"/>
  <c r="D46" i="1"/>
  <c r="C46" i="1"/>
  <c r="AA45" i="1"/>
  <c r="AB45" i="1" s="1"/>
  <c r="D45" i="1"/>
  <c r="C45" i="1"/>
  <c r="AA44" i="1"/>
  <c r="D53" i="1" l="1"/>
  <c r="C53" i="1"/>
  <c r="E46" i="1"/>
  <c r="AC46" i="1" s="1"/>
  <c r="AD46" i="1" s="1"/>
  <c r="E47" i="1"/>
  <c r="AC47" i="1" s="1"/>
  <c r="AD47" i="1" s="1"/>
  <c r="E45" i="1"/>
  <c r="AC45" i="1" s="1"/>
  <c r="AD45" i="1" s="1"/>
  <c r="E53" i="1" l="1"/>
  <c r="AC53" i="1" s="1"/>
  <c r="AC64" i="1"/>
  <c r="AC63" i="1"/>
  <c r="AC62" i="1"/>
  <c r="AC61" i="1"/>
  <c r="AC60" i="1"/>
  <c r="AA15" i="1"/>
  <c r="AB15" i="1" s="1"/>
  <c r="AA16" i="1"/>
  <c r="AB16" i="1" s="1"/>
  <c r="AA17" i="1"/>
  <c r="AB17" i="1" s="1"/>
  <c r="AA19" i="1"/>
  <c r="AA20" i="1"/>
  <c r="AA21" i="1"/>
  <c r="AB21" i="1" s="1"/>
  <c r="AA22" i="1"/>
  <c r="AB22" i="1" s="1"/>
  <c r="AA23" i="1"/>
  <c r="AB23" i="1" s="1"/>
  <c r="AA24" i="1"/>
  <c r="AB24" i="1" s="1"/>
  <c r="AA40" i="1"/>
  <c r="AA41" i="1"/>
  <c r="AA42" i="1"/>
  <c r="AB42" i="1" s="1"/>
  <c r="AA43" i="1"/>
  <c r="AA55" i="1"/>
  <c r="AA57" i="1"/>
  <c r="AA60" i="1"/>
  <c r="AB60" i="1" s="1"/>
  <c r="AA61" i="1"/>
  <c r="AB61" i="1" s="1"/>
  <c r="AA62" i="1"/>
  <c r="AB62" i="1" s="1"/>
  <c r="AA63" i="1"/>
  <c r="AB63" i="1" s="1"/>
  <c r="AA64" i="1"/>
  <c r="AB64" i="1" s="1"/>
  <c r="AA65" i="1"/>
  <c r="D10" i="1"/>
  <c r="D11" i="1"/>
  <c r="D12" i="1"/>
  <c r="D13" i="1"/>
  <c r="D14" i="1"/>
  <c r="D15" i="1"/>
  <c r="E12" i="6"/>
  <c r="D17" i="1"/>
  <c r="D9" i="1"/>
  <c r="D22" i="1"/>
  <c r="D23" i="1"/>
  <c r="D24" i="1"/>
  <c r="E14" i="6"/>
  <c r="D62" i="1"/>
  <c r="D63" i="1"/>
  <c r="D64" i="1"/>
  <c r="D61" i="1"/>
  <c r="D42" i="1"/>
  <c r="D43" i="1" s="1"/>
  <c r="C62" i="1"/>
  <c r="C63" i="1"/>
  <c r="C64" i="1"/>
  <c r="C61" i="1"/>
  <c r="C42" i="1"/>
  <c r="C22" i="1"/>
  <c r="C23" i="1"/>
  <c r="C24" i="1"/>
  <c r="C10" i="1"/>
  <c r="C11" i="1"/>
  <c r="C12" i="1"/>
  <c r="C13" i="1"/>
  <c r="C14" i="1"/>
  <c r="C15" i="1"/>
  <c r="D12" i="6"/>
  <c r="C17" i="1"/>
  <c r="C9" i="1"/>
  <c r="AD61" i="1" l="1"/>
  <c r="D65" i="1"/>
  <c r="D40" i="1"/>
  <c r="D14" i="6"/>
  <c r="C40" i="1"/>
  <c r="C19" i="1"/>
  <c r="AD63" i="1"/>
  <c r="C65" i="1"/>
  <c r="AD62" i="1"/>
  <c r="AD64" i="1"/>
  <c r="AD60" i="1"/>
  <c r="E65" i="1" l="1"/>
  <c r="E21" i="1"/>
  <c r="AC21" i="1" l="1"/>
  <c r="AD21" i="1" s="1"/>
  <c r="F14" i="6"/>
  <c r="Y67" i="1"/>
  <c r="V67" i="1"/>
  <c r="M67" i="1"/>
  <c r="N65" i="1"/>
  <c r="O65" i="1"/>
  <c r="Q65" i="1"/>
  <c r="R65" i="1"/>
  <c r="T65" i="1"/>
  <c r="U65" i="1"/>
  <c r="W65" i="1"/>
  <c r="X65" i="1"/>
  <c r="E42" i="1"/>
  <c r="AC42" i="1" s="1"/>
  <c r="AD42" i="1" s="1"/>
  <c r="E22" i="1"/>
  <c r="AC22" i="1" s="1"/>
  <c r="AD22" i="1" s="1"/>
  <c r="E23" i="1"/>
  <c r="AC23" i="1" s="1"/>
  <c r="AD23" i="1" s="1"/>
  <c r="E24" i="1"/>
  <c r="AC24" i="1" s="1"/>
  <c r="AD24" i="1" s="1"/>
  <c r="D19" i="1"/>
  <c r="D54" i="1" s="1"/>
  <c r="D59" i="1" s="1"/>
  <c r="E10" i="1"/>
  <c r="AC10" i="1" s="1"/>
  <c r="AD10" i="1" s="1"/>
  <c r="E11" i="1"/>
  <c r="AC11" i="1" s="1"/>
  <c r="AD11" i="1" s="1"/>
  <c r="E12" i="1"/>
  <c r="AC12" i="1" s="1"/>
  <c r="AD12" i="1" s="1"/>
  <c r="E13" i="1"/>
  <c r="AC13" i="1" s="1"/>
  <c r="AD13" i="1" s="1"/>
  <c r="E14" i="1"/>
  <c r="AC14" i="1" s="1"/>
  <c r="AD14" i="1" s="1"/>
  <c r="E15" i="1"/>
  <c r="AC15" i="1" s="1"/>
  <c r="AD15" i="1" s="1"/>
  <c r="E16" i="1"/>
  <c r="E17" i="1"/>
  <c r="AC17" i="1" s="1"/>
  <c r="AD17" i="1" s="1"/>
  <c r="E9" i="1"/>
  <c r="AC9" i="1" s="1"/>
  <c r="AD9" i="1" s="1"/>
  <c r="AC16" i="1" l="1"/>
  <c r="AD16" i="1" s="1"/>
  <c r="F12" i="6"/>
  <c r="AB69" i="1"/>
  <c r="AC69" i="1"/>
  <c r="T66" i="1"/>
  <c r="N66" i="1"/>
  <c r="K66" i="1"/>
  <c r="W66" i="1"/>
  <c r="Q66" i="1"/>
  <c r="E19" i="1"/>
  <c r="C66" i="1" l="1"/>
  <c r="H25" i="6" s="1"/>
  <c r="AC66" i="1"/>
  <c r="AA69" i="1"/>
  <c r="AC70" i="1" s="1"/>
  <c r="AB72" i="1"/>
  <c r="C43" i="1"/>
  <c r="C54" i="1" s="1"/>
  <c r="C59" i="1" s="1"/>
  <c r="D69" i="1"/>
  <c r="AC72" i="1"/>
  <c r="C69" i="1" l="1"/>
  <c r="AB70" i="1"/>
  <c r="AA72" i="1"/>
  <c r="AC73" i="1" s="1"/>
  <c r="E40" i="1"/>
  <c r="E54" i="1" s="1"/>
  <c r="E59" i="1" s="1"/>
  <c r="E43" i="1"/>
  <c r="E69" i="1" l="1"/>
  <c r="D70" i="1" s="1"/>
  <c r="AB73" i="1"/>
  <c r="C70" i="1" l="1"/>
  <c r="AC67" i="1"/>
  <c r="AB66" i="1"/>
  <c r="AA66" i="1"/>
  <c r="AD67" i="1"/>
  <c r="AA56" i="1"/>
  <c r="AB56" i="1"/>
  <c r="AD56" i="1"/>
  <c r="AD66" i="1"/>
</calcChain>
</file>

<file path=xl/sharedStrings.xml><?xml version="1.0" encoding="utf-8"?>
<sst xmlns="http://schemas.openxmlformats.org/spreadsheetml/2006/main" count="530" uniqueCount="157">
  <si>
    <t>Nazwa przedmiotu</t>
  </si>
  <si>
    <t>Ogółem godzin:</t>
  </si>
  <si>
    <t>w</t>
  </si>
  <si>
    <t>ćw.</t>
  </si>
  <si>
    <t>Praca własna</t>
  </si>
  <si>
    <t>W</t>
  </si>
  <si>
    <t>pkt</t>
  </si>
  <si>
    <t>I</t>
  </si>
  <si>
    <t>II</t>
  </si>
  <si>
    <t>III</t>
  </si>
  <si>
    <t>IV</t>
  </si>
  <si>
    <t xml:space="preserve">              </t>
  </si>
  <si>
    <t>V</t>
  </si>
  <si>
    <t xml:space="preserve">            </t>
  </si>
  <si>
    <t>VI</t>
  </si>
  <si>
    <t>Egzamin dyplomowy</t>
  </si>
  <si>
    <t>OGÓŁEM CAŁOŚĆ:</t>
  </si>
  <si>
    <t>SUMA  ECTS:</t>
  </si>
  <si>
    <t>PLAN</t>
  </si>
  <si>
    <t xml:space="preserve">Razem = </t>
  </si>
  <si>
    <t>E</t>
  </si>
  <si>
    <t>Moduł pracy dyplomowej</t>
  </si>
  <si>
    <t>Moduł praktyk</t>
  </si>
  <si>
    <t>Seminarium pracy dyplomowej</t>
  </si>
  <si>
    <t xml:space="preserve">Semarium pracy dyplomowej + ocena pracy dyplomowej </t>
  </si>
  <si>
    <t>Ogół</t>
  </si>
  <si>
    <t>Forma zali.</t>
  </si>
  <si>
    <t>suma punktów ECT</t>
  </si>
  <si>
    <t>ECTS x 25g.</t>
  </si>
  <si>
    <t>Kontak z nauczycielem</t>
  </si>
  <si>
    <t>S w i ćw</t>
  </si>
  <si>
    <t>ćw</t>
  </si>
  <si>
    <t>Stosunek wykładów do ćwiczeń</t>
  </si>
  <si>
    <t>% w/ćw</t>
  </si>
  <si>
    <t>po odjęciu praktyk</t>
  </si>
  <si>
    <t>Katedra</t>
  </si>
  <si>
    <t>Moduł 2: Przedmioty kierunkowe</t>
  </si>
  <si>
    <t>Moduł 1: Przedmioty podstawowe</t>
  </si>
  <si>
    <t>Moduł 3: językowy</t>
  </si>
  <si>
    <t>Moduł 4: Przedmioty do wyboru</t>
  </si>
  <si>
    <t>Podstawy ekonomii</t>
  </si>
  <si>
    <t xml:space="preserve">Pływanie </t>
  </si>
  <si>
    <t xml:space="preserve">Socjologia  </t>
  </si>
  <si>
    <t xml:space="preserve">Filozofia z elementami etyki </t>
  </si>
  <si>
    <t xml:space="preserve"> Współczesne trendy w żywieniu</t>
  </si>
  <si>
    <t xml:space="preserve">Fizjologia człowieka  </t>
  </si>
  <si>
    <t>Podstawy psychologii</t>
  </si>
  <si>
    <t xml:space="preserve">Technologie informacyjne i ochrona własności intelektualnej   </t>
  </si>
  <si>
    <t>Historia kultury</t>
  </si>
  <si>
    <t xml:space="preserve">Pedagogika czasu wolnego </t>
  </si>
  <si>
    <t xml:space="preserve">Podstawy rekreacji </t>
  </si>
  <si>
    <t xml:space="preserve">Podstawy turystyki </t>
  </si>
  <si>
    <t>Bezpieczeństwo w turystyce i rekreacji</t>
  </si>
  <si>
    <t xml:space="preserve">Geografia turystyczna </t>
  </si>
  <si>
    <t>Ekonomika turystyki i rekreacji</t>
  </si>
  <si>
    <t xml:space="preserve">Organizacja ruchu turystycznego </t>
  </si>
  <si>
    <t>Zarządzanie w   turystyce i rekreacji</t>
  </si>
  <si>
    <t xml:space="preserve">Obsługa ruchu turystycznego   </t>
  </si>
  <si>
    <t>Zagospodarowanie rekreacyjne</t>
  </si>
  <si>
    <t xml:space="preserve">Ekologia i ochrona środowiska  </t>
  </si>
  <si>
    <t xml:space="preserve">Prawo w turystyce i rekreacji  </t>
  </si>
  <si>
    <t xml:space="preserve">Krajoznawstwo   </t>
  </si>
  <si>
    <t>Propedeutyka promocji zdrowia</t>
  </si>
  <si>
    <t xml:space="preserve">Historia architektury i sztuki </t>
  </si>
  <si>
    <t xml:space="preserve">Język obcy </t>
  </si>
  <si>
    <t>Przedmiot do wyboru:  Specjalizacja Instruktor Rekreacji AWF Wrocław</t>
  </si>
  <si>
    <t>Wychowanie fizyczne</t>
  </si>
  <si>
    <t>Organizacja działalności rekreacyjnej i turystycznej w ośrodkach wypoczynku letniego (obóz letni)</t>
  </si>
  <si>
    <t>Zimowe formy rekreacji i turystyki (obóz zimowy)</t>
  </si>
  <si>
    <t>Funkcje turystyczne obszarów - pilotaż i przewodnictwo</t>
  </si>
  <si>
    <t xml:space="preserve">Programowanie i metodyka rekreacji </t>
  </si>
  <si>
    <t xml:space="preserve">studiów I stopnia STACJONARNYCH </t>
  </si>
  <si>
    <t>praca własna</t>
  </si>
  <si>
    <r>
      <t xml:space="preserve">Sem. </t>
    </r>
    <r>
      <rPr>
        <b/>
        <sz val="8"/>
        <rFont val="Arial"/>
        <family val="2"/>
        <charset val="238"/>
      </rPr>
      <t>1</t>
    </r>
  </si>
  <si>
    <r>
      <t xml:space="preserve">Sem. </t>
    </r>
    <r>
      <rPr>
        <b/>
        <sz val="8"/>
        <rFont val="Arial"/>
        <family val="2"/>
        <charset val="238"/>
      </rPr>
      <t>2</t>
    </r>
  </si>
  <si>
    <r>
      <t>Sem</t>
    </r>
    <r>
      <rPr>
        <b/>
        <sz val="8"/>
        <rFont val="Arial"/>
        <family val="2"/>
        <charset val="238"/>
      </rPr>
      <t>. 3</t>
    </r>
  </si>
  <si>
    <r>
      <t>Sem</t>
    </r>
    <r>
      <rPr>
        <b/>
        <sz val="8"/>
        <rFont val="Arial"/>
        <family val="2"/>
        <charset val="238"/>
      </rPr>
      <t>. 4</t>
    </r>
  </si>
  <si>
    <r>
      <t>Sem</t>
    </r>
    <r>
      <rPr>
        <b/>
        <sz val="8"/>
        <rFont val="Arial"/>
        <family val="2"/>
        <charset val="238"/>
      </rPr>
      <t>. 5</t>
    </r>
  </si>
  <si>
    <r>
      <t>Sem</t>
    </r>
    <r>
      <rPr>
        <b/>
        <sz val="8"/>
        <rFont val="Arial"/>
        <family val="2"/>
        <charset val="238"/>
      </rPr>
      <t>. 6</t>
    </r>
  </si>
  <si>
    <t>przedmiot wspólny</t>
  </si>
  <si>
    <t>przedmiot nowy</t>
  </si>
  <si>
    <t xml:space="preserve">studiów I stopnia NIESTACJONARNYCH </t>
  </si>
  <si>
    <t>przedmiot poprawione</t>
  </si>
  <si>
    <t>semestr</t>
  </si>
  <si>
    <t>I Moduł</t>
  </si>
  <si>
    <t>Moduł 1</t>
  </si>
  <si>
    <t>Moduł 2</t>
  </si>
  <si>
    <t>Moduł 3</t>
  </si>
  <si>
    <t>Moduł 4</t>
  </si>
  <si>
    <t>2-5</t>
  </si>
  <si>
    <t>2-6</t>
  </si>
  <si>
    <t>2-4</t>
  </si>
  <si>
    <t>5-6</t>
  </si>
  <si>
    <t>1-4</t>
  </si>
  <si>
    <t>3</t>
  </si>
  <si>
    <t>4</t>
  </si>
  <si>
    <t>MP</t>
  </si>
  <si>
    <t>MPD</t>
  </si>
  <si>
    <t>Moduł</t>
  </si>
  <si>
    <t>nowy</t>
  </si>
  <si>
    <t>1.</t>
  </si>
  <si>
    <t>2.</t>
  </si>
  <si>
    <t>3.</t>
  </si>
  <si>
    <t>4.</t>
  </si>
  <si>
    <t>5.</t>
  </si>
  <si>
    <t>lp.</t>
  </si>
  <si>
    <t>suma</t>
  </si>
  <si>
    <t>stary</t>
  </si>
  <si>
    <t>Kierunek: Turystyka i Rekreacja</t>
  </si>
  <si>
    <t>Programy</t>
  </si>
  <si>
    <t>Liczba godz. dodanych</t>
  </si>
  <si>
    <t>6.</t>
  </si>
  <si>
    <t>Obóz letni</t>
  </si>
  <si>
    <t>10 godz. obóz let. (6)</t>
  </si>
  <si>
    <t>godziny dodano do przedmiotów (1,2,3,4,5)</t>
  </si>
  <si>
    <t>Zestawie dodanych godzin do przedmiotów:</t>
  </si>
  <si>
    <t>Uprawniania:</t>
  </si>
  <si>
    <t>Metodologia pracy dyplomowej</t>
  </si>
  <si>
    <t>Socjomotoryka</t>
  </si>
  <si>
    <t>W-2</t>
  </si>
  <si>
    <t>W-9</t>
  </si>
  <si>
    <t>W-1</t>
  </si>
  <si>
    <t xml:space="preserve">Seminarium pracy dyplomowej + ocena pracy dyplomowej </t>
  </si>
  <si>
    <t>stosunek ćwiczeń do wykładów</t>
  </si>
  <si>
    <t>W-8</t>
  </si>
  <si>
    <t>F3</t>
  </si>
  <si>
    <t>F-3</t>
  </si>
  <si>
    <t>S-3</t>
  </si>
  <si>
    <t>W-3</t>
  </si>
  <si>
    <t>Język oddziaływań perswazyjnych</t>
  </si>
  <si>
    <t>Kultura słowa</t>
  </si>
  <si>
    <t>NoKF</t>
  </si>
  <si>
    <t>EiF</t>
  </si>
  <si>
    <t>Dyscypliny Nauk</t>
  </si>
  <si>
    <t>N0ZiJ</t>
  </si>
  <si>
    <t>tak</t>
  </si>
  <si>
    <t>Dziedziny nauk i dyscypliny</t>
  </si>
  <si>
    <t>nie</t>
  </si>
  <si>
    <t xml:space="preserve">razem bez praktyk = </t>
  </si>
  <si>
    <t xml:space="preserve">razem = </t>
  </si>
  <si>
    <t xml:space="preserve">razem z warsztatami = </t>
  </si>
  <si>
    <t xml:space="preserve">Razem ten moduł </t>
  </si>
  <si>
    <t xml:space="preserve">   KIERUNEK  Turystyka i Rekreacja -  AWF we Wrocławiu od roku  2020/2023</t>
  </si>
  <si>
    <r>
      <t>I</t>
    </r>
    <r>
      <rPr>
        <sz val="8"/>
        <rFont val="Arial"/>
        <family val="2"/>
        <charset val="238"/>
      </rPr>
      <t xml:space="preserve"> rok   2020/21</t>
    </r>
  </si>
  <si>
    <r>
      <t>II</t>
    </r>
    <r>
      <rPr>
        <sz val="8"/>
        <rFont val="Arial"/>
        <family val="2"/>
        <charset val="238"/>
      </rPr>
      <t xml:space="preserve"> rok   2021/22</t>
    </r>
  </si>
  <si>
    <r>
      <t>III</t>
    </r>
    <r>
      <rPr>
        <sz val="8"/>
        <rFont val="Arial"/>
        <family val="2"/>
        <charset val="238"/>
      </rPr>
      <t xml:space="preserve"> rok   2022/23</t>
    </r>
  </si>
  <si>
    <t>Przedmiot do wyboru:  Specjalizacja Instruktorska (w projekcie unijnym III  edycja)</t>
  </si>
  <si>
    <t>Warsztaty praktyczne na obiektach zewnętrznych (w projekcie unijnym III  edycja)</t>
  </si>
  <si>
    <r>
      <t xml:space="preserve">Sem. </t>
    </r>
    <r>
      <rPr>
        <b/>
        <sz val="8"/>
        <color rgb="FFFF0000"/>
        <rFont val="Arial"/>
        <family val="2"/>
        <charset val="238"/>
      </rPr>
      <t>1</t>
    </r>
  </si>
  <si>
    <r>
      <t xml:space="preserve">Sem. </t>
    </r>
    <r>
      <rPr>
        <b/>
        <sz val="8"/>
        <color rgb="FFFF0000"/>
        <rFont val="Arial"/>
        <family val="2"/>
        <charset val="238"/>
      </rPr>
      <t>2</t>
    </r>
  </si>
  <si>
    <t>Obóz Letni</t>
  </si>
  <si>
    <t>Obóz zimowy</t>
  </si>
  <si>
    <t xml:space="preserve">Praktyki turystyczno-rekreacyjna </t>
  </si>
  <si>
    <t>Przedmiot do wyboru - praktyczny 1</t>
  </si>
  <si>
    <t>Przedmiot  do wyboru - teoretyczny 1</t>
  </si>
  <si>
    <t>Przedmiot do wyboru - teoretyczny 2</t>
  </si>
  <si>
    <t>Przedmiot do wyboru - praktyczny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</si>
</sst>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8"/>
      <color rgb="FFFF0000"/>
      <name val="Arial"/>
      <family val="2"/>
      <charset val="238"/>
    </font>
    <font>
      <b/>
      <sz val="14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2">
    <xf numFmtId="0" fontId="0" fillId="0" borderId="0" xfId="0"/>
    <xf numFmtId="0" fontId="4" fillId="0" borderId="0" xfId="0" applyFont="1"/>
    <xf numFmtId="0" fontId="5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31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5" fillId="7" borderId="22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4" fillId="0" borderId="0" xfId="0" applyFont="1" applyFill="1"/>
    <xf numFmtId="0" fontId="5" fillId="0" borderId="4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center"/>
    </xf>
    <xf numFmtId="0" fontId="3" fillId="4" borderId="12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" fillId="6" borderId="1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horizontal="center" vertical="center" wrapText="1"/>
    </xf>
    <xf numFmtId="9" fontId="4" fillId="0" borderId="0" xfId="0" applyNumberFormat="1" applyFont="1" applyAlignment="1">
      <alignment horizontal="center" vertical="center"/>
    </xf>
    <xf numFmtId="0" fontId="1" fillId="6" borderId="14" xfId="0" applyFont="1" applyFill="1" applyBorder="1" applyAlignment="1">
      <alignment vertical="center" wrapText="1"/>
    </xf>
    <xf numFmtId="0" fontId="2" fillId="6" borderId="35" xfId="0" applyFont="1" applyFill="1" applyBorder="1" applyAlignment="1">
      <alignment vertical="center"/>
    </xf>
    <xf numFmtId="0" fontId="2" fillId="6" borderId="27" xfId="0" applyFont="1" applyFill="1" applyBorder="1" applyAlignment="1">
      <alignment vertical="center"/>
    </xf>
    <xf numFmtId="0" fontId="2" fillId="6" borderId="38" xfId="0" applyFont="1" applyFill="1" applyBorder="1" applyAlignment="1">
      <alignment vertical="center"/>
    </xf>
    <xf numFmtId="0" fontId="2" fillId="6" borderId="35" xfId="0" applyFont="1" applyFill="1" applyBorder="1" applyAlignment="1">
      <alignment horizontal="center" vertical="center"/>
    </xf>
    <xf numFmtId="0" fontId="3" fillId="6" borderId="34" xfId="0" applyFont="1" applyFill="1" applyBorder="1" applyAlignment="1">
      <alignment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/>
    </xf>
    <xf numFmtId="0" fontId="4" fillId="0" borderId="0" xfId="0" applyFont="1" applyAlignment="1">
      <alignment wrapText="1"/>
    </xf>
    <xf numFmtId="0" fontId="4" fillId="0" borderId="27" xfId="0" applyFont="1" applyBorder="1" applyAlignment="1">
      <alignment horizontal="center" vertical="center"/>
    </xf>
    <xf numFmtId="9" fontId="4" fillId="0" borderId="27" xfId="0" applyNumberFormat="1" applyFont="1" applyBorder="1" applyAlignment="1">
      <alignment horizontal="center" vertical="center" wrapText="1"/>
    </xf>
    <xf numFmtId="9" fontId="4" fillId="0" borderId="27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5" fillId="7" borderId="22" xfId="0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3" xfId="0" applyFont="1" applyBorder="1" applyAlignment="1">
      <alignment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3" fillId="2" borderId="33" xfId="0" applyFont="1" applyFill="1" applyBorder="1" applyAlignment="1">
      <alignment vertical="center" wrapText="1"/>
    </xf>
    <xf numFmtId="0" fontId="3" fillId="2" borderId="36" xfId="0" applyFont="1" applyFill="1" applyBorder="1" applyAlignment="1">
      <alignment vertical="center"/>
    </xf>
    <xf numFmtId="0" fontId="3" fillId="2" borderId="36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9" xfId="0" applyFont="1" applyBorder="1" applyAlignment="1">
      <alignment vertical="center" wrapText="1"/>
    </xf>
    <xf numFmtId="0" fontId="5" fillId="4" borderId="39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1" fillId="0" borderId="0" xfId="0" applyFon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13" fillId="0" borderId="0" xfId="0" applyFont="1"/>
    <xf numFmtId="1" fontId="5" fillId="4" borderId="1" xfId="0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vertical="center" wrapText="1"/>
    </xf>
    <xf numFmtId="1" fontId="5" fillId="4" borderId="5" xfId="0" applyNumberFormat="1" applyFont="1" applyFill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 wrapText="1"/>
    </xf>
    <xf numFmtId="1" fontId="6" fillId="2" borderId="10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/>
    </xf>
    <xf numFmtId="1" fontId="7" fillId="3" borderId="10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" fontId="5" fillId="2" borderId="9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9" fontId="8" fillId="0" borderId="1" xfId="0" applyNumberFormat="1" applyFont="1" applyBorder="1"/>
    <xf numFmtId="0" fontId="14" fillId="3" borderId="10" xfId="0" applyFont="1" applyFill="1" applyBorder="1" applyAlignment="1">
      <alignment horizontal="center" vertical="center" wrapText="1"/>
    </xf>
    <xf numFmtId="0" fontId="4" fillId="0" borderId="43" xfId="0" applyFont="1" applyBorder="1"/>
    <xf numFmtId="0" fontId="4" fillId="0" borderId="34" xfId="0" applyFont="1" applyBorder="1" applyAlignment="1">
      <alignment wrapText="1"/>
    </xf>
    <xf numFmtId="0" fontId="12" fillId="0" borderId="44" xfId="0" applyFont="1" applyBorder="1"/>
    <xf numFmtId="0" fontId="12" fillId="0" borderId="39" xfId="0" applyFont="1" applyBorder="1"/>
    <xf numFmtId="0" fontId="5" fillId="2" borderId="20" xfId="0" applyFont="1" applyFill="1" applyBorder="1" applyAlignment="1">
      <alignment vertical="center"/>
    </xf>
    <xf numFmtId="0" fontId="7" fillId="2" borderId="23" xfId="0" applyFont="1" applyFill="1" applyBorder="1" applyAlignment="1">
      <alignment vertical="center" wrapText="1"/>
    </xf>
    <xf numFmtId="0" fontId="6" fillId="3" borderId="23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" fontId="5" fillId="2" borderId="4" xfId="0" applyNumberFormat="1" applyFont="1" applyFill="1" applyBorder="1" applyAlignment="1">
      <alignment horizontal="center" vertical="center"/>
    </xf>
    <xf numFmtId="1" fontId="5" fillId="2" borderId="9" xfId="0" applyNumberFormat="1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1" fontId="3" fillId="4" borderId="3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16" fillId="4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49" fontId="4" fillId="0" borderId="0" xfId="0" applyNumberFormat="1" applyFont="1"/>
    <xf numFmtId="0" fontId="4" fillId="0" borderId="0" xfId="0" applyFont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" fillId="2" borderId="28" xfId="0" applyFont="1" applyFill="1" applyBorder="1" applyAlignment="1">
      <alignment horizontal="center" textRotation="255"/>
    </xf>
    <xf numFmtId="0" fontId="1" fillId="2" borderId="29" xfId="0" applyFont="1" applyFill="1" applyBorder="1" applyAlignment="1">
      <alignment horizontal="center" textRotation="255"/>
    </xf>
    <xf numFmtId="0" fontId="1" fillId="2" borderId="30" xfId="0" applyFont="1" applyFill="1" applyBorder="1" applyAlignment="1">
      <alignment horizontal="center" textRotation="255"/>
    </xf>
    <xf numFmtId="0" fontId="5" fillId="2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2" fillId="6" borderId="41" xfId="0" applyFont="1" applyFill="1" applyBorder="1" applyAlignment="1">
      <alignment horizontal="center" vertical="center"/>
    </xf>
    <xf numFmtId="0" fontId="2" fillId="6" borderId="48" xfId="0" applyFont="1" applyFill="1" applyBorder="1" applyAlignment="1">
      <alignment horizontal="center" vertical="center"/>
    </xf>
    <xf numFmtId="0" fontId="3" fillId="6" borderId="45" xfId="0" applyFont="1" applyFill="1" applyBorder="1" applyAlignment="1">
      <alignment horizontal="center" vertical="center"/>
    </xf>
    <xf numFmtId="0" fontId="3" fillId="6" borderId="46" xfId="0" applyFont="1" applyFill="1" applyBorder="1" applyAlignment="1">
      <alignment horizontal="center" vertical="center"/>
    </xf>
    <xf numFmtId="0" fontId="3" fillId="6" borderId="4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6" borderId="6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vertical="center"/>
    </xf>
    <xf numFmtId="0" fontId="3" fillId="6" borderId="13" xfId="0" applyFont="1" applyFill="1" applyBorder="1" applyAlignment="1">
      <alignment vertical="center"/>
    </xf>
    <xf numFmtId="0" fontId="4" fillId="0" borderId="39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3" fillId="6" borderId="9" xfId="0" applyFont="1" applyFill="1" applyBorder="1" applyAlignment="1">
      <alignment vertical="center"/>
    </xf>
    <xf numFmtId="0" fontId="3" fillId="6" borderId="33" xfId="0" applyFont="1" applyFill="1" applyBorder="1" applyAlignment="1">
      <alignment horizontal="center" vertical="center"/>
    </xf>
    <xf numFmtId="0" fontId="3" fillId="6" borderId="36" xfId="0" applyFont="1" applyFill="1" applyBorder="1" applyAlignment="1">
      <alignment horizontal="center" vertical="center"/>
    </xf>
    <xf numFmtId="0" fontId="3" fillId="6" borderId="37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/>
    </xf>
    <xf numFmtId="1" fontId="5" fillId="2" borderId="9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3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23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6"/>
  <sheetViews>
    <sheetView topLeftCell="A37" zoomScale="85" zoomScaleNormal="85" workbookViewId="0">
      <pane xSplit="26" topLeftCell="AA1" activePane="topRight" state="frozen"/>
      <selection pane="topRight" activeCell="G48" sqref="G48"/>
    </sheetView>
  </sheetViews>
  <sheetFormatPr defaultColWidth="9.140625" defaultRowHeight="15" x14ac:dyDescent="0.25"/>
  <cols>
    <col min="1" max="1" width="3" style="1" customWidth="1"/>
    <col min="2" max="2" width="29.28515625" style="113" customWidth="1"/>
    <col min="3" max="7" width="4.5703125" style="1" customWidth="1"/>
    <col min="8" max="25" width="4.28515625" style="1" customWidth="1"/>
    <col min="26" max="26" width="5.42578125" style="1" customWidth="1"/>
    <col min="27" max="30" width="9.140625" style="1"/>
    <col min="31" max="32" width="9.140625" style="233"/>
    <col min="33" max="16384" width="9.140625" style="1"/>
  </cols>
  <sheetData>
    <row r="1" spans="1:32" ht="16.899999999999999" customHeight="1" x14ac:dyDescent="0.25">
      <c r="A1" s="275" t="s">
        <v>18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36"/>
      <c r="AD1" s="238"/>
    </row>
    <row r="2" spans="1:32" ht="18" customHeight="1" x14ac:dyDescent="0.25">
      <c r="A2" s="275" t="s">
        <v>71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36"/>
      <c r="AD2" s="238" t="s">
        <v>80</v>
      </c>
    </row>
    <row r="3" spans="1:32" ht="16.899999999999999" customHeight="1" thickBot="1" x14ac:dyDescent="0.3">
      <c r="A3" s="281" t="s">
        <v>142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37"/>
      <c r="AD3" s="238" t="s">
        <v>82</v>
      </c>
    </row>
    <row r="4" spans="1:32" ht="15" customHeight="1" x14ac:dyDescent="0.25">
      <c r="A4" s="284"/>
      <c r="B4" s="285" t="s">
        <v>0</v>
      </c>
      <c r="C4" s="285" t="s">
        <v>1</v>
      </c>
      <c r="D4" s="285"/>
      <c r="E4" s="285"/>
      <c r="F4" s="285"/>
      <c r="G4" s="285"/>
      <c r="H4" s="287" t="s">
        <v>143</v>
      </c>
      <c r="I4" s="288"/>
      <c r="J4" s="288"/>
      <c r="K4" s="288"/>
      <c r="L4" s="288"/>
      <c r="M4" s="289"/>
      <c r="N4" s="290" t="s">
        <v>144</v>
      </c>
      <c r="O4" s="288"/>
      <c r="P4" s="288"/>
      <c r="Q4" s="288"/>
      <c r="R4" s="288"/>
      <c r="S4" s="291"/>
      <c r="T4" s="287" t="s">
        <v>145</v>
      </c>
      <c r="U4" s="288"/>
      <c r="V4" s="288"/>
      <c r="W4" s="288"/>
      <c r="X4" s="288"/>
      <c r="Y4" s="289"/>
      <c r="Z4" s="253" t="s">
        <v>35</v>
      </c>
    </row>
    <row r="5" spans="1:32" ht="15.75" customHeight="1" x14ac:dyDescent="0.25">
      <c r="A5" s="282"/>
      <c r="B5" s="286"/>
      <c r="C5" s="286"/>
      <c r="D5" s="286"/>
      <c r="E5" s="286"/>
      <c r="F5" s="286"/>
      <c r="G5" s="286"/>
      <c r="H5" s="292" t="s">
        <v>148</v>
      </c>
      <c r="I5" s="293"/>
      <c r="J5" s="293"/>
      <c r="K5" s="293" t="s">
        <v>149</v>
      </c>
      <c r="L5" s="293"/>
      <c r="M5" s="294"/>
      <c r="N5" s="282" t="s">
        <v>75</v>
      </c>
      <c r="O5" s="256"/>
      <c r="P5" s="256"/>
      <c r="Q5" s="256" t="s">
        <v>76</v>
      </c>
      <c r="R5" s="256"/>
      <c r="S5" s="283"/>
      <c r="T5" s="282" t="s">
        <v>77</v>
      </c>
      <c r="U5" s="256"/>
      <c r="V5" s="256"/>
      <c r="W5" s="256" t="s">
        <v>78</v>
      </c>
      <c r="X5" s="256"/>
      <c r="Y5" s="283"/>
      <c r="Z5" s="254"/>
    </row>
    <row r="6" spans="1:32" x14ac:dyDescent="0.25">
      <c r="A6" s="282"/>
      <c r="B6" s="286"/>
      <c r="C6" s="286"/>
      <c r="D6" s="286"/>
      <c r="E6" s="286"/>
      <c r="F6" s="286"/>
      <c r="G6" s="286"/>
      <c r="H6" s="292"/>
      <c r="I6" s="293"/>
      <c r="J6" s="293"/>
      <c r="K6" s="293"/>
      <c r="L6" s="293"/>
      <c r="M6" s="294"/>
      <c r="N6" s="282"/>
      <c r="O6" s="256"/>
      <c r="P6" s="256"/>
      <c r="Q6" s="256"/>
      <c r="R6" s="256"/>
      <c r="S6" s="283"/>
      <c r="T6" s="282"/>
      <c r="U6" s="256"/>
      <c r="V6" s="256"/>
      <c r="W6" s="256"/>
      <c r="X6" s="256"/>
      <c r="Y6" s="283"/>
      <c r="Z6" s="254"/>
    </row>
    <row r="7" spans="1:32" ht="48" customHeight="1" thickBot="1" x14ac:dyDescent="0.3">
      <c r="A7" s="2"/>
      <c r="B7" s="3"/>
      <c r="C7" s="4" t="s">
        <v>2</v>
      </c>
      <c r="D7" s="5" t="s">
        <v>3</v>
      </c>
      <c r="E7" s="6" t="s">
        <v>25</v>
      </c>
      <c r="F7" s="4" t="s">
        <v>26</v>
      </c>
      <c r="G7" s="7" t="s">
        <v>4</v>
      </c>
      <c r="H7" s="8" t="s">
        <v>5</v>
      </c>
      <c r="I7" s="9" t="s">
        <v>3</v>
      </c>
      <c r="J7" s="10" t="s">
        <v>6</v>
      </c>
      <c r="K7" s="9" t="s">
        <v>5</v>
      </c>
      <c r="L7" s="9" t="s">
        <v>3</v>
      </c>
      <c r="M7" s="11" t="s">
        <v>6</v>
      </c>
      <c r="N7" s="8" t="s">
        <v>5</v>
      </c>
      <c r="O7" s="9" t="s">
        <v>3</v>
      </c>
      <c r="P7" s="10" t="s">
        <v>6</v>
      </c>
      <c r="Q7" s="9" t="s">
        <v>5</v>
      </c>
      <c r="R7" s="9" t="s">
        <v>3</v>
      </c>
      <c r="S7" s="11" t="s">
        <v>6</v>
      </c>
      <c r="T7" s="8" t="s">
        <v>5</v>
      </c>
      <c r="U7" s="9" t="s">
        <v>3</v>
      </c>
      <c r="V7" s="10" t="s">
        <v>6</v>
      </c>
      <c r="W7" s="9" t="s">
        <v>2</v>
      </c>
      <c r="X7" s="9" t="s">
        <v>3</v>
      </c>
      <c r="Y7" s="11" t="s">
        <v>6</v>
      </c>
      <c r="Z7" s="255"/>
      <c r="AA7" s="12" t="s">
        <v>27</v>
      </c>
      <c r="AB7" s="13" t="s">
        <v>28</v>
      </c>
      <c r="AC7" s="13" t="s">
        <v>29</v>
      </c>
      <c r="AD7" s="13" t="s">
        <v>4</v>
      </c>
      <c r="AE7" s="233" t="s">
        <v>83</v>
      </c>
      <c r="AF7" s="233" t="s">
        <v>98</v>
      </c>
    </row>
    <row r="8" spans="1:32" x14ac:dyDescent="0.25">
      <c r="A8" s="14" t="s">
        <v>7</v>
      </c>
      <c r="B8" s="15" t="s">
        <v>37</v>
      </c>
      <c r="C8" s="16"/>
      <c r="D8" s="16"/>
      <c r="E8" s="16"/>
      <c r="F8" s="16"/>
      <c r="G8" s="16"/>
      <c r="H8" s="17"/>
      <c r="I8" s="16"/>
      <c r="J8" s="16"/>
      <c r="K8" s="16"/>
      <c r="L8" s="16"/>
      <c r="M8" s="18"/>
      <c r="N8" s="17"/>
      <c r="O8" s="16"/>
      <c r="P8" s="16"/>
      <c r="Q8" s="16"/>
      <c r="R8" s="16"/>
      <c r="S8" s="18"/>
      <c r="T8" s="17"/>
      <c r="U8" s="16"/>
      <c r="V8" s="16"/>
      <c r="W8" s="16"/>
      <c r="X8" s="16"/>
      <c r="Y8" s="18"/>
      <c r="Z8" s="19"/>
      <c r="AA8" s="233"/>
      <c r="AB8" s="13"/>
      <c r="AC8" s="233"/>
      <c r="AD8" s="233"/>
      <c r="AE8" s="233">
        <v>0</v>
      </c>
      <c r="AF8" s="233">
        <v>0</v>
      </c>
    </row>
    <row r="9" spans="1:32" x14ac:dyDescent="0.25">
      <c r="A9" s="21">
        <v>1</v>
      </c>
      <c r="B9" s="22" t="s">
        <v>40</v>
      </c>
      <c r="C9" s="23">
        <f>H9+K9+N9+Q9+T9+W9</f>
        <v>15</v>
      </c>
      <c r="D9" s="23">
        <f>I9+L9+O9+R9+U9+X9</f>
        <v>15</v>
      </c>
      <c r="E9" s="24">
        <f>C9+D9</f>
        <v>30</v>
      </c>
      <c r="F9" s="25" t="s">
        <v>20</v>
      </c>
      <c r="G9" s="26">
        <v>45</v>
      </c>
      <c r="H9" s="21">
        <v>15</v>
      </c>
      <c r="I9" s="27">
        <v>15</v>
      </c>
      <c r="J9" s="28">
        <v>3</v>
      </c>
      <c r="K9" s="27"/>
      <c r="L9" s="27"/>
      <c r="M9" s="29"/>
      <c r="N9" s="21"/>
      <c r="O9" s="27"/>
      <c r="P9" s="28"/>
      <c r="Q9" s="27"/>
      <c r="R9" s="27"/>
      <c r="S9" s="29"/>
      <c r="T9" s="21"/>
      <c r="U9" s="27"/>
      <c r="V9" s="28"/>
      <c r="W9" s="27"/>
      <c r="X9" s="27"/>
      <c r="Y9" s="29"/>
      <c r="Z9" s="30" t="s">
        <v>119</v>
      </c>
      <c r="AA9" s="233">
        <f>J9+M9+P9+S9+V9+Y9</f>
        <v>3</v>
      </c>
      <c r="AB9" s="13">
        <f>AA9*25</f>
        <v>75</v>
      </c>
      <c r="AC9" s="233">
        <f>E9</f>
        <v>30</v>
      </c>
      <c r="AD9" s="233">
        <f>AB9-AC9</f>
        <v>45</v>
      </c>
      <c r="AE9" s="233">
        <v>1</v>
      </c>
      <c r="AF9" s="233" t="s">
        <v>85</v>
      </c>
    </row>
    <row r="10" spans="1:32" x14ac:dyDescent="0.25">
      <c r="A10" s="21">
        <v>2</v>
      </c>
      <c r="B10" s="22" t="s">
        <v>41</v>
      </c>
      <c r="C10" s="23">
        <f t="shared" ref="C10:C18" si="0">H10+K10+N10+Q10+T10+W10</f>
        <v>15</v>
      </c>
      <c r="D10" s="23">
        <f t="shared" ref="D10:D18" si="1">I10+L10+O10+R10+U10+X10</f>
        <v>30</v>
      </c>
      <c r="E10" s="24">
        <f t="shared" ref="E10:E18" si="2">C10+D10</f>
        <v>45</v>
      </c>
      <c r="F10" s="25"/>
      <c r="G10" s="26">
        <v>30</v>
      </c>
      <c r="H10" s="21">
        <v>15</v>
      </c>
      <c r="I10" s="27">
        <v>30</v>
      </c>
      <c r="J10" s="28">
        <v>4</v>
      </c>
      <c r="K10" s="27"/>
      <c r="L10" s="27"/>
      <c r="M10" s="29"/>
      <c r="N10" s="21"/>
      <c r="O10" s="27"/>
      <c r="P10" s="28"/>
      <c r="Q10" s="27"/>
      <c r="R10" s="27"/>
      <c r="S10" s="29"/>
      <c r="T10" s="21"/>
      <c r="U10" s="27"/>
      <c r="V10" s="28"/>
      <c r="W10" s="27"/>
      <c r="X10" s="27"/>
      <c r="Y10" s="29"/>
      <c r="Z10" s="30" t="s">
        <v>120</v>
      </c>
      <c r="AA10" s="233">
        <f t="shared" ref="AA10:AA65" si="3">J10+M10+P10+S10+V10+Y10</f>
        <v>4</v>
      </c>
      <c r="AB10" s="13">
        <f t="shared" ref="AB10:AB64" si="4">AA10*25</f>
        <v>100</v>
      </c>
      <c r="AC10" s="233">
        <f t="shared" ref="AC10:AC64" si="5">E10</f>
        <v>45</v>
      </c>
      <c r="AD10" s="233">
        <f t="shared" ref="AD10:AD64" si="6">AB10-AC10</f>
        <v>55</v>
      </c>
      <c r="AE10" s="233">
        <v>1</v>
      </c>
      <c r="AF10" s="233" t="s">
        <v>85</v>
      </c>
    </row>
    <row r="11" spans="1:32" x14ac:dyDescent="0.25">
      <c r="A11" s="21">
        <v>3</v>
      </c>
      <c r="B11" s="22" t="s">
        <v>42</v>
      </c>
      <c r="C11" s="23">
        <f t="shared" si="0"/>
        <v>10</v>
      </c>
      <c r="D11" s="23">
        <f t="shared" si="1"/>
        <v>20</v>
      </c>
      <c r="E11" s="24">
        <f t="shared" si="2"/>
        <v>30</v>
      </c>
      <c r="F11" s="25"/>
      <c r="G11" s="26">
        <v>20</v>
      </c>
      <c r="H11" s="21">
        <v>10</v>
      </c>
      <c r="I11" s="27">
        <v>20</v>
      </c>
      <c r="J11" s="28">
        <v>2</v>
      </c>
      <c r="K11" s="27"/>
      <c r="L11" s="27"/>
      <c r="M11" s="29"/>
      <c r="N11" s="21"/>
      <c r="O11" s="27"/>
      <c r="P11" s="28"/>
      <c r="Q11" s="27"/>
      <c r="R11" s="27"/>
      <c r="S11" s="29"/>
      <c r="T11" s="21"/>
      <c r="U11" s="27"/>
      <c r="V11" s="28"/>
      <c r="W11" s="27"/>
      <c r="X11" s="27"/>
      <c r="Y11" s="29"/>
      <c r="Z11" s="30" t="s">
        <v>125</v>
      </c>
      <c r="AA11" s="233">
        <f t="shared" si="3"/>
        <v>2</v>
      </c>
      <c r="AB11" s="13">
        <f t="shared" si="4"/>
        <v>50</v>
      </c>
      <c r="AC11" s="233">
        <f t="shared" si="5"/>
        <v>30</v>
      </c>
      <c r="AD11" s="233">
        <f t="shared" si="6"/>
        <v>20</v>
      </c>
      <c r="AE11" s="233">
        <v>1</v>
      </c>
      <c r="AF11" s="233" t="s">
        <v>85</v>
      </c>
    </row>
    <row r="12" spans="1:32" x14ac:dyDescent="0.25">
      <c r="A12" s="21">
        <v>4</v>
      </c>
      <c r="B12" s="22" t="s">
        <v>129</v>
      </c>
      <c r="C12" s="23">
        <f t="shared" si="0"/>
        <v>10</v>
      </c>
      <c r="D12" s="23">
        <f t="shared" si="1"/>
        <v>20</v>
      </c>
      <c r="E12" s="24">
        <f t="shared" si="2"/>
        <v>30</v>
      </c>
      <c r="F12" s="25"/>
      <c r="G12" s="26">
        <v>45</v>
      </c>
      <c r="H12" s="21">
        <v>10</v>
      </c>
      <c r="I12" s="27">
        <v>20</v>
      </c>
      <c r="J12" s="28">
        <v>3</v>
      </c>
      <c r="K12" s="27"/>
      <c r="L12" s="27"/>
      <c r="M12" s="29"/>
      <c r="N12" s="21"/>
      <c r="O12" s="27"/>
      <c r="P12" s="28"/>
      <c r="Q12" s="27"/>
      <c r="R12" s="27"/>
      <c r="S12" s="29"/>
      <c r="T12" s="21"/>
      <c r="U12" s="27"/>
      <c r="V12" s="28"/>
      <c r="W12" s="27"/>
      <c r="X12" s="27"/>
      <c r="Y12" s="29"/>
      <c r="Z12" s="30" t="s">
        <v>119</v>
      </c>
      <c r="AA12" s="233">
        <f t="shared" si="3"/>
        <v>3</v>
      </c>
      <c r="AB12" s="13">
        <f t="shared" si="4"/>
        <v>75</v>
      </c>
      <c r="AC12" s="233">
        <f t="shared" si="5"/>
        <v>30</v>
      </c>
      <c r="AD12" s="233">
        <f t="shared" si="6"/>
        <v>45</v>
      </c>
      <c r="AE12" s="233">
        <v>1</v>
      </c>
      <c r="AF12" s="233" t="s">
        <v>85</v>
      </c>
    </row>
    <row r="13" spans="1:32" x14ac:dyDescent="0.25">
      <c r="A13" s="21">
        <v>5</v>
      </c>
      <c r="B13" s="22" t="s">
        <v>43</v>
      </c>
      <c r="C13" s="23">
        <f t="shared" si="0"/>
        <v>30</v>
      </c>
      <c r="D13" s="23">
        <f t="shared" si="1"/>
        <v>0</v>
      </c>
      <c r="E13" s="24">
        <f t="shared" si="2"/>
        <v>30</v>
      </c>
      <c r="F13" s="25"/>
      <c r="G13" s="26">
        <v>70</v>
      </c>
      <c r="H13" s="21"/>
      <c r="I13" s="27"/>
      <c r="J13" s="28"/>
      <c r="K13" s="27">
        <v>30</v>
      </c>
      <c r="L13" s="27"/>
      <c r="M13" s="29">
        <v>4</v>
      </c>
      <c r="N13" s="21"/>
      <c r="O13" s="27"/>
      <c r="P13" s="28"/>
      <c r="Q13" s="27"/>
      <c r="R13" s="27"/>
      <c r="S13" s="29"/>
      <c r="T13" s="21"/>
      <c r="U13" s="27"/>
      <c r="V13" s="28"/>
      <c r="W13" s="27"/>
      <c r="X13" s="27"/>
      <c r="Y13" s="29"/>
      <c r="Z13" s="30" t="s">
        <v>126</v>
      </c>
      <c r="AA13" s="233">
        <f t="shared" si="3"/>
        <v>4</v>
      </c>
      <c r="AB13" s="13">
        <f t="shared" si="4"/>
        <v>100</v>
      </c>
      <c r="AC13" s="233">
        <f t="shared" si="5"/>
        <v>30</v>
      </c>
      <c r="AD13" s="233">
        <f t="shared" si="6"/>
        <v>70</v>
      </c>
      <c r="AE13" s="233">
        <v>2</v>
      </c>
      <c r="AF13" s="233" t="s">
        <v>85</v>
      </c>
    </row>
    <row r="14" spans="1:32" x14ac:dyDescent="0.25">
      <c r="A14" s="21">
        <v>6</v>
      </c>
      <c r="B14" s="22" t="s">
        <v>44</v>
      </c>
      <c r="C14" s="23">
        <f t="shared" si="0"/>
        <v>10</v>
      </c>
      <c r="D14" s="23">
        <f t="shared" si="1"/>
        <v>20</v>
      </c>
      <c r="E14" s="24">
        <f t="shared" si="2"/>
        <v>30</v>
      </c>
      <c r="F14" s="25"/>
      <c r="G14" s="26">
        <v>70</v>
      </c>
      <c r="H14" s="21"/>
      <c r="I14" s="27"/>
      <c r="J14" s="28"/>
      <c r="K14" s="27">
        <v>10</v>
      </c>
      <c r="L14" s="27">
        <v>20</v>
      </c>
      <c r="M14" s="29">
        <v>4</v>
      </c>
      <c r="N14" s="21"/>
      <c r="O14" s="27"/>
      <c r="P14" s="28"/>
      <c r="Q14" s="27"/>
      <c r="R14" s="27"/>
      <c r="S14" s="29"/>
      <c r="T14" s="21"/>
      <c r="U14" s="27"/>
      <c r="V14" s="28"/>
      <c r="W14" s="27"/>
      <c r="X14" s="27"/>
      <c r="Y14" s="29"/>
      <c r="Z14" s="30" t="s">
        <v>127</v>
      </c>
      <c r="AA14" s="233">
        <f t="shared" si="3"/>
        <v>4</v>
      </c>
      <c r="AB14" s="13">
        <f t="shared" si="4"/>
        <v>100</v>
      </c>
      <c r="AC14" s="233">
        <f t="shared" si="5"/>
        <v>30</v>
      </c>
      <c r="AD14" s="233">
        <f t="shared" si="6"/>
        <v>70</v>
      </c>
      <c r="AE14" s="233">
        <v>2</v>
      </c>
      <c r="AF14" s="233" t="s">
        <v>85</v>
      </c>
    </row>
    <row r="15" spans="1:32" x14ac:dyDescent="0.25">
      <c r="A15" s="123">
        <v>7</v>
      </c>
      <c r="B15" s="124" t="s">
        <v>45</v>
      </c>
      <c r="C15" s="125">
        <f t="shared" si="0"/>
        <v>20</v>
      </c>
      <c r="D15" s="125">
        <f t="shared" si="1"/>
        <v>20</v>
      </c>
      <c r="E15" s="126">
        <f t="shared" si="2"/>
        <v>40</v>
      </c>
      <c r="F15" s="127" t="s">
        <v>20</v>
      </c>
      <c r="G15" s="128">
        <v>35</v>
      </c>
      <c r="H15" s="21"/>
      <c r="I15" s="27"/>
      <c r="J15" s="28"/>
      <c r="K15" s="27"/>
      <c r="L15" s="27"/>
      <c r="M15" s="29"/>
      <c r="N15" s="21">
        <v>20</v>
      </c>
      <c r="O15" s="27">
        <v>20</v>
      </c>
      <c r="P15" s="240">
        <v>3</v>
      </c>
      <c r="Q15" s="27"/>
      <c r="R15" s="27"/>
      <c r="S15" s="29"/>
      <c r="T15" s="21"/>
      <c r="U15" s="27"/>
      <c r="V15" s="31"/>
      <c r="W15" s="27"/>
      <c r="X15" s="27"/>
      <c r="Y15" s="29"/>
      <c r="Z15" s="30" t="s">
        <v>128</v>
      </c>
      <c r="AA15" s="233">
        <f t="shared" si="3"/>
        <v>3</v>
      </c>
      <c r="AB15" s="13">
        <f t="shared" si="4"/>
        <v>75</v>
      </c>
      <c r="AC15" s="233">
        <f t="shared" si="5"/>
        <v>40</v>
      </c>
      <c r="AD15" s="233">
        <f t="shared" si="6"/>
        <v>35</v>
      </c>
      <c r="AE15" s="233">
        <v>3</v>
      </c>
      <c r="AF15" s="233" t="s">
        <v>85</v>
      </c>
    </row>
    <row r="16" spans="1:32" x14ac:dyDescent="0.25">
      <c r="A16" s="21">
        <v>8</v>
      </c>
      <c r="B16" s="22" t="s">
        <v>130</v>
      </c>
      <c r="C16" s="23">
        <v>10</v>
      </c>
      <c r="D16" s="23">
        <v>15</v>
      </c>
      <c r="E16" s="24">
        <f t="shared" si="2"/>
        <v>25</v>
      </c>
      <c r="F16" s="25"/>
      <c r="G16" s="241">
        <v>25</v>
      </c>
      <c r="H16" s="122"/>
      <c r="I16" s="27"/>
      <c r="J16" s="28"/>
      <c r="K16" s="27"/>
      <c r="L16" s="27"/>
      <c r="M16" s="29"/>
      <c r="N16" s="21">
        <v>10</v>
      </c>
      <c r="O16" s="27">
        <v>15</v>
      </c>
      <c r="P16" s="240">
        <v>2</v>
      </c>
      <c r="Q16" s="27"/>
      <c r="R16" s="27"/>
      <c r="S16" s="29"/>
      <c r="T16" s="21"/>
      <c r="U16" s="27"/>
      <c r="V16" s="28"/>
      <c r="W16" s="27"/>
      <c r="X16" s="27"/>
      <c r="Y16" s="29"/>
      <c r="Z16" s="30" t="s">
        <v>119</v>
      </c>
      <c r="AA16" s="233">
        <f t="shared" si="3"/>
        <v>2</v>
      </c>
      <c r="AB16" s="13">
        <f t="shared" si="4"/>
        <v>50</v>
      </c>
      <c r="AC16" s="233">
        <f t="shared" si="5"/>
        <v>25</v>
      </c>
      <c r="AD16" s="233">
        <f>AB16-AC16</f>
        <v>25</v>
      </c>
      <c r="AE16" s="233">
        <v>3</v>
      </c>
      <c r="AF16" s="233" t="s">
        <v>85</v>
      </c>
    </row>
    <row r="17" spans="1:32" x14ac:dyDescent="0.25">
      <c r="A17" s="132">
        <v>9</v>
      </c>
      <c r="B17" s="133" t="s">
        <v>46</v>
      </c>
      <c r="C17" s="134">
        <f t="shared" si="0"/>
        <v>10</v>
      </c>
      <c r="D17" s="134">
        <f t="shared" si="1"/>
        <v>20</v>
      </c>
      <c r="E17" s="135">
        <f t="shared" si="2"/>
        <v>30</v>
      </c>
      <c r="F17" s="136" t="s">
        <v>20</v>
      </c>
      <c r="G17" s="137">
        <v>20</v>
      </c>
      <c r="H17" s="21"/>
      <c r="I17" s="27"/>
      <c r="J17" s="28"/>
      <c r="K17" s="27"/>
      <c r="L17" s="27"/>
      <c r="M17" s="29"/>
      <c r="N17" s="21"/>
      <c r="O17" s="27"/>
      <c r="P17" s="28"/>
      <c r="Q17" s="27">
        <v>10</v>
      </c>
      <c r="R17" s="27">
        <v>20</v>
      </c>
      <c r="S17" s="29">
        <v>2</v>
      </c>
      <c r="T17" s="21"/>
      <c r="U17" s="27"/>
      <c r="V17" s="28"/>
      <c r="W17" s="27"/>
      <c r="X17" s="27"/>
      <c r="Y17" s="29"/>
      <c r="Z17" s="30" t="s">
        <v>124</v>
      </c>
      <c r="AA17" s="233">
        <f t="shared" si="3"/>
        <v>2</v>
      </c>
      <c r="AB17" s="13">
        <f t="shared" si="4"/>
        <v>50</v>
      </c>
      <c r="AC17" s="233">
        <f t="shared" si="5"/>
        <v>30</v>
      </c>
      <c r="AD17" s="233">
        <f t="shared" si="6"/>
        <v>20</v>
      </c>
      <c r="AE17" s="233">
        <v>4</v>
      </c>
      <c r="AF17" s="233" t="s">
        <v>85</v>
      </c>
    </row>
    <row r="18" spans="1:32" ht="22.5" x14ac:dyDescent="0.25">
      <c r="A18" s="21">
        <v>10</v>
      </c>
      <c r="B18" s="22" t="s">
        <v>47</v>
      </c>
      <c r="C18" s="23">
        <f t="shared" si="0"/>
        <v>20</v>
      </c>
      <c r="D18" s="23">
        <f t="shared" si="1"/>
        <v>15</v>
      </c>
      <c r="E18" s="24">
        <f t="shared" si="2"/>
        <v>35</v>
      </c>
      <c r="F18" s="25"/>
      <c r="G18" s="26">
        <v>15</v>
      </c>
      <c r="H18" s="21"/>
      <c r="I18" s="27"/>
      <c r="J18" s="28"/>
      <c r="K18" s="27"/>
      <c r="L18" s="27"/>
      <c r="M18" s="29"/>
      <c r="N18" s="21"/>
      <c r="O18" s="27"/>
      <c r="P18" s="28"/>
      <c r="Q18" s="27">
        <v>20</v>
      </c>
      <c r="R18" s="27">
        <v>15</v>
      </c>
      <c r="S18" s="242">
        <v>2</v>
      </c>
      <c r="T18" s="21"/>
      <c r="U18" s="27"/>
      <c r="V18" s="28"/>
      <c r="W18" s="27"/>
      <c r="X18" s="27"/>
      <c r="Y18" s="29"/>
      <c r="Z18" s="30" t="s">
        <v>121</v>
      </c>
      <c r="AA18" s="233">
        <f t="shared" si="3"/>
        <v>2</v>
      </c>
      <c r="AB18" s="13">
        <f t="shared" si="4"/>
        <v>50</v>
      </c>
      <c r="AC18" s="233">
        <f t="shared" si="5"/>
        <v>35</v>
      </c>
      <c r="AD18" s="233">
        <f t="shared" si="6"/>
        <v>15</v>
      </c>
      <c r="AE18" s="233">
        <v>4</v>
      </c>
      <c r="AF18" s="233" t="s">
        <v>84</v>
      </c>
    </row>
    <row r="19" spans="1:32" x14ac:dyDescent="0.25">
      <c r="A19" s="21"/>
      <c r="B19" s="32" t="s">
        <v>19</v>
      </c>
      <c r="C19" s="232">
        <f>SUM(C9:C18)</f>
        <v>150</v>
      </c>
      <c r="D19" s="232">
        <f>SUM(D9:D18)</f>
        <v>175</v>
      </c>
      <c r="E19" s="232">
        <f>SUM(E9:E18)</f>
        <v>325</v>
      </c>
      <c r="F19" s="24"/>
      <c r="G19" s="24">
        <f>SUM(G9:G18)</f>
        <v>375</v>
      </c>
      <c r="H19" s="21"/>
      <c r="I19" s="27"/>
      <c r="J19" s="28"/>
      <c r="K19" s="27"/>
      <c r="L19" s="27"/>
      <c r="M19" s="29"/>
      <c r="N19" s="21"/>
      <c r="O19" s="27"/>
      <c r="P19" s="28"/>
      <c r="Q19" s="27"/>
      <c r="R19" s="27"/>
      <c r="S19" s="29"/>
      <c r="T19" s="21"/>
      <c r="U19" s="27"/>
      <c r="V19" s="28"/>
      <c r="W19" s="27"/>
      <c r="X19" s="27"/>
      <c r="Y19" s="29"/>
      <c r="Z19" s="30"/>
      <c r="AA19" s="233">
        <f t="shared" si="3"/>
        <v>0</v>
      </c>
      <c r="AB19" s="13"/>
      <c r="AC19" s="233"/>
      <c r="AD19" s="233"/>
      <c r="AE19" s="233">
        <v>0</v>
      </c>
      <c r="AF19" s="233">
        <v>0</v>
      </c>
    </row>
    <row r="20" spans="1:32" x14ac:dyDescent="0.25">
      <c r="A20" s="231" t="s">
        <v>8</v>
      </c>
      <c r="B20" s="129" t="s">
        <v>36</v>
      </c>
      <c r="C20" s="130"/>
      <c r="D20" s="130"/>
      <c r="E20" s="130"/>
      <c r="F20" s="130"/>
      <c r="G20" s="131"/>
      <c r="H20" s="36"/>
      <c r="I20" s="34"/>
      <c r="J20" s="34"/>
      <c r="K20" s="34"/>
      <c r="L20" s="34"/>
      <c r="M20" s="37"/>
      <c r="N20" s="36"/>
      <c r="O20" s="34"/>
      <c r="P20" s="34"/>
      <c r="Q20" s="34"/>
      <c r="R20" s="34"/>
      <c r="S20" s="37"/>
      <c r="T20" s="36"/>
      <c r="U20" s="34"/>
      <c r="V20" s="34"/>
      <c r="W20" s="34"/>
      <c r="X20" s="34"/>
      <c r="Y20" s="37"/>
      <c r="Z20" s="30"/>
      <c r="AA20" s="233">
        <f t="shared" si="3"/>
        <v>0</v>
      </c>
      <c r="AB20" s="13"/>
      <c r="AC20" s="233"/>
      <c r="AD20" s="233"/>
      <c r="AE20" s="233">
        <v>0</v>
      </c>
      <c r="AF20" s="233">
        <v>0</v>
      </c>
    </row>
    <row r="21" spans="1:32" x14ac:dyDescent="0.25">
      <c r="A21" s="21">
        <v>1</v>
      </c>
      <c r="B21" s="163" t="s">
        <v>48</v>
      </c>
      <c r="C21" s="23">
        <f t="shared" ref="C21:C24" si="7">H21+K21+N21+Q21+T21+W21</f>
        <v>22</v>
      </c>
      <c r="D21" s="23">
        <f>I21+L21+O21+R21+U21+X21</f>
        <v>14</v>
      </c>
      <c r="E21" s="24">
        <f t="shared" ref="E21:E40" si="8">SUM(C21:D21)</f>
        <v>36</v>
      </c>
      <c r="F21" s="25" t="s">
        <v>20</v>
      </c>
      <c r="G21" s="154">
        <v>70</v>
      </c>
      <c r="H21" s="122">
        <v>22</v>
      </c>
      <c r="I21" s="27">
        <v>14</v>
      </c>
      <c r="J21" s="28">
        <v>4</v>
      </c>
      <c r="K21" s="27"/>
      <c r="L21" s="27"/>
      <c r="M21" s="29"/>
      <c r="N21" s="38"/>
      <c r="O21" s="27"/>
      <c r="P21" s="28"/>
      <c r="Q21" s="27"/>
      <c r="R21" s="27"/>
      <c r="S21" s="29"/>
      <c r="T21" s="21"/>
      <c r="U21" s="27"/>
      <c r="V21" s="28"/>
      <c r="W21" s="27"/>
      <c r="X21" s="27"/>
      <c r="Y21" s="29"/>
      <c r="Z21" s="30" t="s">
        <v>119</v>
      </c>
      <c r="AA21" s="233">
        <f t="shared" si="3"/>
        <v>4</v>
      </c>
      <c r="AB21" s="13">
        <f t="shared" si="4"/>
        <v>100</v>
      </c>
      <c r="AC21" s="233">
        <f t="shared" si="5"/>
        <v>36</v>
      </c>
      <c r="AD21" s="233">
        <f t="shared" si="6"/>
        <v>64</v>
      </c>
      <c r="AE21" s="233">
        <v>1</v>
      </c>
      <c r="AF21" s="233" t="s">
        <v>86</v>
      </c>
    </row>
    <row r="22" spans="1:32" x14ac:dyDescent="0.25">
      <c r="A22" s="132">
        <v>2</v>
      </c>
      <c r="B22" s="133" t="s">
        <v>49</v>
      </c>
      <c r="C22" s="134">
        <f t="shared" si="7"/>
        <v>15</v>
      </c>
      <c r="D22" s="134">
        <f t="shared" ref="D22:D24" si="9">I22+L22+O22+R22+U22+X22</f>
        <v>20</v>
      </c>
      <c r="E22" s="135">
        <f t="shared" si="8"/>
        <v>35</v>
      </c>
      <c r="F22" s="136" t="s">
        <v>20</v>
      </c>
      <c r="G22" s="137">
        <v>65</v>
      </c>
      <c r="H22" s="21">
        <v>15</v>
      </c>
      <c r="I22" s="27">
        <v>20</v>
      </c>
      <c r="J22" s="28">
        <v>4</v>
      </c>
      <c r="K22" s="27"/>
      <c r="L22" s="27"/>
      <c r="M22" s="29"/>
      <c r="N22" s="38"/>
      <c r="O22" s="27"/>
      <c r="P22" s="28"/>
      <c r="Q22" s="27"/>
      <c r="R22" s="27"/>
      <c r="S22" s="29"/>
      <c r="T22" s="21"/>
      <c r="U22" s="27"/>
      <c r="V22" s="28"/>
      <c r="W22" s="27"/>
      <c r="X22" s="27"/>
      <c r="Y22" s="29"/>
      <c r="Z22" s="30" t="s">
        <v>124</v>
      </c>
      <c r="AA22" s="233">
        <f t="shared" si="3"/>
        <v>4</v>
      </c>
      <c r="AB22" s="13">
        <f t="shared" si="4"/>
        <v>100</v>
      </c>
      <c r="AC22" s="233">
        <f t="shared" si="5"/>
        <v>35</v>
      </c>
      <c r="AD22" s="233">
        <f t="shared" si="6"/>
        <v>65</v>
      </c>
      <c r="AE22" s="233">
        <v>1</v>
      </c>
      <c r="AF22" s="233" t="s">
        <v>86</v>
      </c>
    </row>
    <row r="23" spans="1:32" x14ac:dyDescent="0.25">
      <c r="A23" s="21">
        <v>3</v>
      </c>
      <c r="B23" s="22" t="s">
        <v>50</v>
      </c>
      <c r="C23" s="23">
        <f t="shared" si="7"/>
        <v>30</v>
      </c>
      <c r="D23" s="23">
        <f t="shared" si="9"/>
        <v>10</v>
      </c>
      <c r="E23" s="24">
        <f t="shared" si="8"/>
        <v>40</v>
      </c>
      <c r="F23" s="25" t="s">
        <v>20</v>
      </c>
      <c r="G23" s="26">
        <v>60</v>
      </c>
      <c r="H23" s="21">
        <v>30</v>
      </c>
      <c r="I23" s="27">
        <v>10</v>
      </c>
      <c r="J23" s="28">
        <v>4</v>
      </c>
      <c r="K23" s="27"/>
      <c r="L23" s="27"/>
      <c r="M23" s="29"/>
      <c r="N23" s="21"/>
      <c r="O23" s="27"/>
      <c r="P23" s="28"/>
      <c r="Q23" s="27"/>
      <c r="R23" s="27"/>
      <c r="S23" s="29"/>
      <c r="T23" s="38"/>
      <c r="U23" s="27"/>
      <c r="V23" s="28"/>
      <c r="W23" s="27"/>
      <c r="X23" s="27"/>
      <c r="Y23" s="29"/>
      <c r="Z23" s="30" t="s">
        <v>121</v>
      </c>
      <c r="AA23" s="233">
        <f t="shared" si="3"/>
        <v>4</v>
      </c>
      <c r="AB23" s="13">
        <f t="shared" si="4"/>
        <v>100</v>
      </c>
      <c r="AC23" s="233">
        <f t="shared" si="5"/>
        <v>40</v>
      </c>
      <c r="AD23" s="233">
        <f t="shared" si="6"/>
        <v>60</v>
      </c>
      <c r="AE23" s="233">
        <v>1</v>
      </c>
      <c r="AF23" s="233" t="s">
        <v>86</v>
      </c>
    </row>
    <row r="24" spans="1:32" x14ac:dyDescent="0.25">
      <c r="A24" s="21">
        <v>4</v>
      </c>
      <c r="B24" s="22" t="s">
        <v>51</v>
      </c>
      <c r="C24" s="23">
        <f t="shared" si="7"/>
        <v>30</v>
      </c>
      <c r="D24" s="23">
        <f t="shared" si="9"/>
        <v>15</v>
      </c>
      <c r="E24" s="24">
        <f t="shared" si="8"/>
        <v>45</v>
      </c>
      <c r="F24" s="25" t="s">
        <v>20</v>
      </c>
      <c r="G24" s="26">
        <v>55</v>
      </c>
      <c r="H24" s="21">
        <v>30</v>
      </c>
      <c r="I24" s="27">
        <v>15</v>
      </c>
      <c r="J24" s="28">
        <v>4</v>
      </c>
      <c r="K24" s="27"/>
      <c r="L24" s="27"/>
      <c r="M24" s="29"/>
      <c r="N24" s="21"/>
      <c r="O24" s="27"/>
      <c r="P24" s="28"/>
      <c r="Q24" s="27"/>
      <c r="R24" s="27"/>
      <c r="S24" s="29"/>
      <c r="T24" s="38"/>
      <c r="U24" s="27"/>
      <c r="V24" s="28"/>
      <c r="W24" s="27"/>
      <c r="X24" s="27"/>
      <c r="Y24" s="29"/>
      <c r="Z24" s="30" t="s">
        <v>119</v>
      </c>
      <c r="AA24" s="233">
        <f t="shared" si="3"/>
        <v>4</v>
      </c>
      <c r="AB24" s="13">
        <f t="shared" si="4"/>
        <v>100</v>
      </c>
      <c r="AC24" s="233">
        <f t="shared" si="5"/>
        <v>45</v>
      </c>
      <c r="AD24" s="233">
        <f t="shared" si="6"/>
        <v>55</v>
      </c>
      <c r="AE24" s="233">
        <v>1</v>
      </c>
      <c r="AF24" s="233" t="s">
        <v>86</v>
      </c>
    </row>
    <row r="25" spans="1:32" x14ac:dyDescent="0.25">
      <c r="A25" s="21">
        <v>5</v>
      </c>
      <c r="B25" s="22" t="s">
        <v>52</v>
      </c>
      <c r="C25" s="23">
        <f t="shared" ref="C25:C37" si="10">H25+K25+N25+Q25+T25+W25</f>
        <v>15</v>
      </c>
      <c r="D25" s="23">
        <f t="shared" ref="D25:D37" si="11">I25+L25+O25+R25+U25+X25</f>
        <v>10</v>
      </c>
      <c r="E25" s="24">
        <f t="shared" ref="E25:E37" si="12">SUM(C25:D25)</f>
        <v>25</v>
      </c>
      <c r="F25" s="25"/>
      <c r="G25" s="26">
        <v>25</v>
      </c>
      <c r="H25" s="21">
        <v>15</v>
      </c>
      <c r="I25" s="27">
        <v>10</v>
      </c>
      <c r="J25" s="28">
        <v>2</v>
      </c>
      <c r="K25" s="27"/>
      <c r="L25" s="27"/>
      <c r="M25" s="29"/>
      <c r="N25" s="21"/>
      <c r="O25" s="27"/>
      <c r="P25" s="28"/>
      <c r="Q25" s="27"/>
      <c r="R25" s="27"/>
      <c r="S25" s="29"/>
      <c r="T25" s="38"/>
      <c r="U25" s="27"/>
      <c r="V25" s="28"/>
      <c r="W25" s="27"/>
      <c r="X25" s="27"/>
      <c r="Y25" s="29"/>
      <c r="Z25" s="30" t="s">
        <v>121</v>
      </c>
      <c r="AA25" s="233">
        <f t="shared" ref="AA25:AA38" si="13">J25+M25+P25+S25+V25+Y25</f>
        <v>2</v>
      </c>
      <c r="AB25" s="13">
        <f t="shared" ref="AB25:AB38" si="14">AA25*25</f>
        <v>50</v>
      </c>
      <c r="AC25" s="233">
        <f t="shared" ref="AC25:AC38" si="15">E25</f>
        <v>25</v>
      </c>
      <c r="AD25" s="233">
        <f t="shared" ref="AD25:AD38" si="16">AB25-AC25</f>
        <v>25</v>
      </c>
      <c r="AE25" s="233">
        <v>1</v>
      </c>
      <c r="AF25" s="233" t="s">
        <v>86</v>
      </c>
    </row>
    <row r="26" spans="1:32" x14ac:dyDescent="0.25">
      <c r="A26" s="21">
        <v>6</v>
      </c>
      <c r="B26" s="22" t="s">
        <v>53</v>
      </c>
      <c r="C26" s="23">
        <f t="shared" si="10"/>
        <v>30</v>
      </c>
      <c r="D26" s="23">
        <f t="shared" si="11"/>
        <v>15</v>
      </c>
      <c r="E26" s="24">
        <f t="shared" si="12"/>
        <v>45</v>
      </c>
      <c r="F26" s="25" t="s">
        <v>20</v>
      </c>
      <c r="G26" s="26">
        <v>80</v>
      </c>
      <c r="H26" s="21"/>
      <c r="I26" s="27"/>
      <c r="J26" s="28"/>
      <c r="K26" s="27">
        <v>30</v>
      </c>
      <c r="L26" s="27">
        <v>15</v>
      </c>
      <c r="M26" s="29">
        <v>5</v>
      </c>
      <c r="N26" s="21"/>
      <c r="O26" s="27"/>
      <c r="P26" s="28"/>
      <c r="Q26" s="27"/>
      <c r="R26" s="27"/>
      <c r="S26" s="29"/>
      <c r="T26" s="38"/>
      <c r="U26" s="27"/>
      <c r="V26" s="28"/>
      <c r="W26" s="27"/>
      <c r="X26" s="27"/>
      <c r="Y26" s="29"/>
      <c r="Z26" s="30" t="s">
        <v>119</v>
      </c>
      <c r="AA26" s="233">
        <f t="shared" si="13"/>
        <v>5</v>
      </c>
      <c r="AB26" s="13">
        <f t="shared" si="14"/>
        <v>125</v>
      </c>
      <c r="AC26" s="233">
        <f t="shared" si="15"/>
        <v>45</v>
      </c>
      <c r="AD26" s="233">
        <f t="shared" si="16"/>
        <v>80</v>
      </c>
      <c r="AE26" s="233">
        <v>2</v>
      </c>
      <c r="AF26" s="233" t="s">
        <v>86</v>
      </c>
    </row>
    <row r="27" spans="1:32" x14ac:dyDescent="0.25">
      <c r="A27" s="21">
        <v>7</v>
      </c>
      <c r="B27" s="22" t="s">
        <v>70</v>
      </c>
      <c r="C27" s="23">
        <f t="shared" si="10"/>
        <v>30</v>
      </c>
      <c r="D27" s="23">
        <f t="shared" si="11"/>
        <v>20</v>
      </c>
      <c r="E27" s="24">
        <f t="shared" si="12"/>
        <v>50</v>
      </c>
      <c r="F27" s="25" t="s">
        <v>20</v>
      </c>
      <c r="G27" s="26">
        <v>75</v>
      </c>
      <c r="H27" s="21"/>
      <c r="I27" s="27"/>
      <c r="J27" s="28"/>
      <c r="K27" s="27">
        <v>30</v>
      </c>
      <c r="L27" s="27">
        <v>20</v>
      </c>
      <c r="M27" s="29">
        <v>5</v>
      </c>
      <c r="N27" s="21"/>
      <c r="O27" s="27"/>
      <c r="P27" s="28"/>
      <c r="Q27" s="27"/>
      <c r="R27" s="27"/>
      <c r="S27" s="29"/>
      <c r="T27" s="38"/>
      <c r="U27" s="27"/>
      <c r="V27" s="28"/>
      <c r="W27" s="27"/>
      <c r="X27" s="27"/>
      <c r="Y27" s="29"/>
      <c r="Z27" s="30" t="s">
        <v>121</v>
      </c>
      <c r="AA27" s="233">
        <f t="shared" si="13"/>
        <v>5</v>
      </c>
      <c r="AB27" s="13">
        <f t="shared" si="14"/>
        <v>125</v>
      </c>
      <c r="AC27" s="233">
        <f t="shared" si="15"/>
        <v>50</v>
      </c>
      <c r="AD27" s="233">
        <f t="shared" si="16"/>
        <v>75</v>
      </c>
      <c r="AE27" s="233">
        <v>2</v>
      </c>
      <c r="AF27" s="233" t="s">
        <v>86</v>
      </c>
    </row>
    <row r="28" spans="1:32" x14ac:dyDescent="0.25">
      <c r="A28" s="123">
        <v>8</v>
      </c>
      <c r="B28" s="124" t="s">
        <v>54</v>
      </c>
      <c r="C28" s="125">
        <f t="shared" si="10"/>
        <v>20</v>
      </c>
      <c r="D28" s="125">
        <f t="shared" si="11"/>
        <v>20</v>
      </c>
      <c r="E28" s="126">
        <f t="shared" si="12"/>
        <v>40</v>
      </c>
      <c r="F28" s="127" t="s">
        <v>20</v>
      </c>
      <c r="G28" s="128">
        <v>35</v>
      </c>
      <c r="H28" s="21"/>
      <c r="I28" s="27"/>
      <c r="J28" s="28"/>
      <c r="K28" s="27"/>
      <c r="L28" s="27"/>
      <c r="M28" s="29"/>
      <c r="N28" s="21">
        <v>20</v>
      </c>
      <c r="O28" s="27">
        <v>20</v>
      </c>
      <c r="P28" s="240">
        <v>3</v>
      </c>
      <c r="Q28" s="27"/>
      <c r="R28" s="27"/>
      <c r="S28" s="29"/>
      <c r="T28" s="38"/>
      <c r="U28" s="27"/>
      <c r="V28" s="28"/>
      <c r="W28" s="27"/>
      <c r="X28" s="27"/>
      <c r="Y28" s="29"/>
      <c r="Z28" s="30" t="s">
        <v>119</v>
      </c>
      <c r="AA28" s="233">
        <f t="shared" si="13"/>
        <v>3</v>
      </c>
      <c r="AB28" s="13">
        <f t="shared" si="14"/>
        <v>75</v>
      </c>
      <c r="AC28" s="233">
        <f t="shared" si="15"/>
        <v>40</v>
      </c>
      <c r="AD28" s="233">
        <f t="shared" si="16"/>
        <v>35</v>
      </c>
      <c r="AE28" s="233">
        <v>3</v>
      </c>
      <c r="AF28" s="233" t="s">
        <v>86</v>
      </c>
    </row>
    <row r="29" spans="1:32" x14ac:dyDescent="0.25">
      <c r="A29" s="21">
        <v>9</v>
      </c>
      <c r="B29" s="163" t="s">
        <v>55</v>
      </c>
      <c r="C29" s="23">
        <f t="shared" si="10"/>
        <v>26</v>
      </c>
      <c r="D29" s="23">
        <f t="shared" si="11"/>
        <v>25</v>
      </c>
      <c r="E29" s="24">
        <f t="shared" si="12"/>
        <v>51</v>
      </c>
      <c r="F29" s="25"/>
      <c r="G29" s="154">
        <v>40</v>
      </c>
      <c r="H29" s="122"/>
      <c r="I29" s="27"/>
      <c r="J29" s="28"/>
      <c r="K29" s="27">
        <v>26</v>
      </c>
      <c r="L29" s="27">
        <v>25</v>
      </c>
      <c r="M29" s="29">
        <v>4</v>
      </c>
      <c r="N29" s="21"/>
      <c r="O29" s="27"/>
      <c r="P29" s="28"/>
      <c r="Q29" s="27"/>
      <c r="R29" s="27"/>
      <c r="S29" s="29"/>
      <c r="T29" s="38"/>
      <c r="U29" s="27"/>
      <c r="V29" s="28"/>
      <c r="W29" s="27"/>
      <c r="X29" s="27"/>
      <c r="Y29" s="29"/>
      <c r="Z29" s="30" t="s">
        <v>119</v>
      </c>
      <c r="AA29" s="233">
        <f t="shared" si="13"/>
        <v>4</v>
      </c>
      <c r="AB29" s="13">
        <f t="shared" si="14"/>
        <v>100</v>
      </c>
      <c r="AC29" s="233">
        <f t="shared" si="15"/>
        <v>51</v>
      </c>
      <c r="AD29" s="233">
        <f t="shared" si="16"/>
        <v>49</v>
      </c>
      <c r="AE29" s="233">
        <v>2</v>
      </c>
      <c r="AF29" s="233" t="s">
        <v>86</v>
      </c>
    </row>
    <row r="30" spans="1:32" x14ac:dyDescent="0.25">
      <c r="A30" s="132">
        <v>10</v>
      </c>
      <c r="B30" s="133" t="s">
        <v>56</v>
      </c>
      <c r="C30" s="134">
        <f t="shared" si="10"/>
        <v>20</v>
      </c>
      <c r="D30" s="134">
        <f t="shared" si="11"/>
        <v>20</v>
      </c>
      <c r="E30" s="135">
        <f t="shared" si="12"/>
        <v>40</v>
      </c>
      <c r="F30" s="136" t="s">
        <v>20</v>
      </c>
      <c r="G30" s="137">
        <v>35</v>
      </c>
      <c r="H30" s="21"/>
      <c r="I30" s="27"/>
      <c r="J30" s="28"/>
      <c r="K30" s="27"/>
      <c r="L30" s="27"/>
      <c r="M30" s="29"/>
      <c r="N30" s="21">
        <v>20</v>
      </c>
      <c r="O30" s="27">
        <v>20</v>
      </c>
      <c r="P30" s="240">
        <v>3</v>
      </c>
      <c r="Q30" s="27"/>
      <c r="R30" s="27"/>
      <c r="S30" s="29"/>
      <c r="T30" s="38"/>
      <c r="U30" s="27"/>
      <c r="V30" s="28"/>
      <c r="W30" s="27"/>
      <c r="X30" s="27"/>
      <c r="Y30" s="29"/>
      <c r="Z30" s="30" t="s">
        <v>119</v>
      </c>
      <c r="AA30" s="233">
        <f t="shared" si="13"/>
        <v>3</v>
      </c>
      <c r="AB30" s="13">
        <f t="shared" si="14"/>
        <v>75</v>
      </c>
      <c r="AC30" s="233">
        <f t="shared" si="15"/>
        <v>40</v>
      </c>
      <c r="AD30" s="233">
        <f t="shared" si="16"/>
        <v>35</v>
      </c>
      <c r="AE30" s="233">
        <v>3</v>
      </c>
      <c r="AF30" s="233" t="s">
        <v>86</v>
      </c>
    </row>
    <row r="31" spans="1:32" x14ac:dyDescent="0.25">
      <c r="A31" s="21">
        <v>11</v>
      </c>
      <c r="B31" s="22" t="s">
        <v>57</v>
      </c>
      <c r="C31" s="23">
        <f t="shared" si="10"/>
        <v>20</v>
      </c>
      <c r="D31" s="23">
        <f t="shared" si="11"/>
        <v>15</v>
      </c>
      <c r="E31" s="24">
        <f t="shared" si="12"/>
        <v>35</v>
      </c>
      <c r="F31" s="25" t="s">
        <v>20</v>
      </c>
      <c r="G31" s="26">
        <v>15</v>
      </c>
      <c r="H31" s="21"/>
      <c r="I31" s="27"/>
      <c r="J31" s="28"/>
      <c r="K31" s="27"/>
      <c r="L31" s="27"/>
      <c r="M31" s="29"/>
      <c r="N31" s="21"/>
      <c r="O31" s="27"/>
      <c r="P31" s="28"/>
      <c r="Q31" s="27">
        <v>20</v>
      </c>
      <c r="R31" s="27">
        <v>15</v>
      </c>
      <c r="S31" s="242">
        <v>2</v>
      </c>
      <c r="T31" s="38"/>
      <c r="U31" s="27"/>
      <c r="V31" s="28"/>
      <c r="W31" s="27"/>
      <c r="X31" s="27"/>
      <c r="Y31" s="29"/>
      <c r="Z31" s="30" t="s">
        <v>119</v>
      </c>
      <c r="AA31" s="233">
        <f t="shared" si="13"/>
        <v>2</v>
      </c>
      <c r="AB31" s="13">
        <f t="shared" si="14"/>
        <v>50</v>
      </c>
      <c r="AC31" s="233">
        <f t="shared" si="15"/>
        <v>35</v>
      </c>
      <c r="AD31" s="233">
        <f t="shared" si="16"/>
        <v>15</v>
      </c>
      <c r="AE31" s="233">
        <v>4</v>
      </c>
      <c r="AF31" s="233" t="s">
        <v>86</v>
      </c>
    </row>
    <row r="32" spans="1:32" x14ac:dyDescent="0.25">
      <c r="A32" s="21">
        <v>12</v>
      </c>
      <c r="B32" s="22" t="s">
        <v>58</v>
      </c>
      <c r="C32" s="23">
        <f t="shared" si="10"/>
        <v>20</v>
      </c>
      <c r="D32" s="23">
        <f t="shared" si="11"/>
        <v>10</v>
      </c>
      <c r="E32" s="24">
        <f t="shared" si="12"/>
        <v>30</v>
      </c>
      <c r="F32" s="25" t="s">
        <v>20</v>
      </c>
      <c r="G32" s="26">
        <v>20</v>
      </c>
      <c r="H32" s="21"/>
      <c r="I32" s="27"/>
      <c r="J32" s="28"/>
      <c r="K32" s="27"/>
      <c r="L32" s="27"/>
      <c r="M32" s="29"/>
      <c r="N32" s="21"/>
      <c r="O32" s="27"/>
      <c r="P32" s="28"/>
      <c r="Q32" s="27">
        <v>20</v>
      </c>
      <c r="R32" s="27">
        <v>10</v>
      </c>
      <c r="S32" s="29">
        <v>2</v>
      </c>
      <c r="T32" s="38"/>
      <c r="U32" s="27"/>
      <c r="V32" s="28"/>
      <c r="W32" s="27"/>
      <c r="X32" s="27"/>
      <c r="Y32" s="29"/>
      <c r="Z32" s="30" t="s">
        <v>121</v>
      </c>
      <c r="AA32" s="233">
        <f t="shared" si="13"/>
        <v>2</v>
      </c>
      <c r="AB32" s="13">
        <f t="shared" si="14"/>
        <v>50</v>
      </c>
      <c r="AC32" s="233">
        <f t="shared" si="15"/>
        <v>30</v>
      </c>
      <c r="AD32" s="233">
        <f t="shared" si="16"/>
        <v>20</v>
      </c>
      <c r="AE32" s="233">
        <v>4</v>
      </c>
      <c r="AF32" s="233" t="s">
        <v>86</v>
      </c>
    </row>
    <row r="33" spans="1:32" x14ac:dyDescent="0.25">
      <c r="A33" s="21">
        <v>13</v>
      </c>
      <c r="B33" s="22" t="s">
        <v>59</v>
      </c>
      <c r="C33" s="23">
        <f t="shared" ref="C33:C36" si="17">H33+K33+N33+Q33+T33+W33</f>
        <v>30</v>
      </c>
      <c r="D33" s="23">
        <f t="shared" ref="D33:D36" si="18">I33+L33+O33+R33+U33+X33</f>
        <v>15</v>
      </c>
      <c r="E33" s="24">
        <f t="shared" ref="E33:E36" si="19">SUM(C33:D33)</f>
        <v>45</v>
      </c>
      <c r="F33" s="25" t="s">
        <v>20</v>
      </c>
      <c r="G33" s="26">
        <v>30</v>
      </c>
      <c r="H33" s="21"/>
      <c r="I33" s="27"/>
      <c r="J33" s="28"/>
      <c r="K33" s="27"/>
      <c r="L33" s="27"/>
      <c r="M33" s="29"/>
      <c r="N33" s="21"/>
      <c r="O33" s="27"/>
      <c r="P33" s="28"/>
      <c r="Q33" s="27"/>
      <c r="R33" s="27"/>
      <c r="S33" s="29"/>
      <c r="T33" s="38">
        <v>30</v>
      </c>
      <c r="U33" s="27">
        <v>15</v>
      </c>
      <c r="V33" s="240">
        <v>3</v>
      </c>
      <c r="W33" s="27"/>
      <c r="X33" s="27"/>
      <c r="Y33" s="29"/>
      <c r="Z33" s="30" t="s">
        <v>128</v>
      </c>
      <c r="AA33" s="233">
        <f t="shared" ref="AA33:AA36" si="20">J33+M33+P33+S33+V33+Y33</f>
        <v>3</v>
      </c>
      <c r="AB33" s="13">
        <f t="shared" ref="AB33:AB36" si="21">AA33*25</f>
        <v>75</v>
      </c>
      <c r="AC33" s="233">
        <f t="shared" ref="AC33:AC36" si="22">E33</f>
        <v>45</v>
      </c>
      <c r="AD33" s="233">
        <f t="shared" ref="AD33:AD36" si="23">AB33-AC33</f>
        <v>30</v>
      </c>
      <c r="AE33" s="233">
        <v>5</v>
      </c>
      <c r="AF33" s="233" t="s">
        <v>86</v>
      </c>
    </row>
    <row r="34" spans="1:32" x14ac:dyDescent="0.25">
      <c r="A34" s="123">
        <v>14</v>
      </c>
      <c r="B34" s="124" t="s">
        <v>60</v>
      </c>
      <c r="C34" s="125">
        <f t="shared" si="17"/>
        <v>30</v>
      </c>
      <c r="D34" s="125">
        <f t="shared" si="18"/>
        <v>0</v>
      </c>
      <c r="E34" s="126">
        <f t="shared" si="19"/>
        <v>30</v>
      </c>
      <c r="F34" s="127" t="s">
        <v>20</v>
      </c>
      <c r="G34" s="128">
        <v>20</v>
      </c>
      <c r="H34" s="21"/>
      <c r="I34" s="27"/>
      <c r="J34" s="28"/>
      <c r="K34" s="27"/>
      <c r="L34" s="27"/>
      <c r="M34" s="29"/>
      <c r="N34" s="21"/>
      <c r="O34" s="27"/>
      <c r="P34" s="28"/>
      <c r="Q34" s="27"/>
      <c r="R34" s="27"/>
      <c r="S34" s="29"/>
      <c r="T34" s="38">
        <v>30</v>
      </c>
      <c r="U34" s="27"/>
      <c r="V34" s="240">
        <v>2</v>
      </c>
      <c r="W34" s="27"/>
      <c r="X34" s="27"/>
      <c r="Y34" s="29"/>
      <c r="Z34" s="30" t="s">
        <v>119</v>
      </c>
      <c r="AA34" s="233">
        <f t="shared" si="20"/>
        <v>2</v>
      </c>
      <c r="AB34" s="13">
        <f t="shared" si="21"/>
        <v>50</v>
      </c>
      <c r="AC34" s="233">
        <f t="shared" si="22"/>
        <v>30</v>
      </c>
      <c r="AD34" s="233">
        <f t="shared" si="23"/>
        <v>20</v>
      </c>
      <c r="AE34" s="233">
        <v>5</v>
      </c>
      <c r="AF34" s="233" t="s">
        <v>86</v>
      </c>
    </row>
    <row r="35" spans="1:32" x14ac:dyDescent="0.25">
      <c r="A35" s="21">
        <v>15</v>
      </c>
      <c r="B35" s="163" t="s">
        <v>61</v>
      </c>
      <c r="C35" s="23">
        <f t="shared" si="17"/>
        <v>20</v>
      </c>
      <c r="D35" s="243">
        <v>10</v>
      </c>
      <c r="E35" s="24">
        <f t="shared" si="19"/>
        <v>30</v>
      </c>
      <c r="F35" s="25" t="s">
        <v>20</v>
      </c>
      <c r="G35" s="154">
        <v>20</v>
      </c>
      <c r="H35" s="122"/>
      <c r="I35" s="27"/>
      <c r="J35" s="28"/>
      <c r="K35" s="27"/>
      <c r="L35" s="27"/>
      <c r="M35" s="29"/>
      <c r="N35" s="21"/>
      <c r="O35" s="27"/>
      <c r="P35" s="28"/>
      <c r="Q35" s="27"/>
      <c r="R35" s="27"/>
      <c r="S35" s="29"/>
      <c r="T35" s="38"/>
      <c r="U35" s="27"/>
      <c r="V35" s="28"/>
      <c r="W35" s="27">
        <v>20</v>
      </c>
      <c r="X35" s="27">
        <v>10</v>
      </c>
      <c r="Y35" s="242">
        <v>2</v>
      </c>
      <c r="Z35" s="30" t="s">
        <v>119</v>
      </c>
      <c r="AA35" s="233">
        <f t="shared" si="20"/>
        <v>2</v>
      </c>
      <c r="AB35" s="13">
        <f t="shared" si="21"/>
        <v>50</v>
      </c>
      <c r="AC35" s="233">
        <f t="shared" si="22"/>
        <v>30</v>
      </c>
      <c r="AD35" s="233">
        <f t="shared" si="23"/>
        <v>20</v>
      </c>
      <c r="AE35" s="233">
        <v>6</v>
      </c>
      <c r="AF35" s="233" t="s">
        <v>86</v>
      </c>
    </row>
    <row r="36" spans="1:32" x14ac:dyDescent="0.25">
      <c r="A36" s="132">
        <v>16</v>
      </c>
      <c r="B36" s="133" t="s">
        <v>62</v>
      </c>
      <c r="C36" s="134">
        <f t="shared" si="17"/>
        <v>30</v>
      </c>
      <c r="D36" s="134">
        <f t="shared" si="18"/>
        <v>10</v>
      </c>
      <c r="E36" s="135">
        <f t="shared" si="19"/>
        <v>40</v>
      </c>
      <c r="F36" s="136"/>
      <c r="G36" s="248">
        <v>35</v>
      </c>
      <c r="H36" s="21"/>
      <c r="I36" s="27"/>
      <c r="J36" s="28"/>
      <c r="K36" s="27"/>
      <c r="L36" s="27"/>
      <c r="M36" s="29"/>
      <c r="N36" s="21"/>
      <c r="O36" s="27"/>
      <c r="P36" s="28"/>
      <c r="Q36" s="27"/>
      <c r="R36" s="27"/>
      <c r="S36" s="29"/>
      <c r="T36" s="38">
        <v>30</v>
      </c>
      <c r="U36" s="27">
        <v>10</v>
      </c>
      <c r="V36" s="240">
        <v>3</v>
      </c>
      <c r="W36" s="27"/>
      <c r="X36" s="27"/>
      <c r="Y36" s="246"/>
      <c r="Z36" s="30" t="s">
        <v>119</v>
      </c>
      <c r="AA36" s="233">
        <f t="shared" si="20"/>
        <v>3</v>
      </c>
      <c r="AB36" s="13">
        <f t="shared" si="21"/>
        <v>75</v>
      </c>
      <c r="AC36" s="233">
        <f t="shared" si="22"/>
        <v>40</v>
      </c>
      <c r="AD36" s="233">
        <f t="shared" si="23"/>
        <v>35</v>
      </c>
      <c r="AE36" s="233">
        <v>6</v>
      </c>
      <c r="AF36" s="233" t="s">
        <v>86</v>
      </c>
    </row>
    <row r="37" spans="1:32" x14ac:dyDescent="0.25">
      <c r="A37" s="123">
        <v>17</v>
      </c>
      <c r="B37" s="124" t="s">
        <v>63</v>
      </c>
      <c r="C37" s="125">
        <f t="shared" si="10"/>
        <v>20</v>
      </c>
      <c r="D37" s="125">
        <f t="shared" si="11"/>
        <v>10</v>
      </c>
      <c r="E37" s="126">
        <f t="shared" si="12"/>
        <v>30</v>
      </c>
      <c r="F37" s="127" t="s">
        <v>20</v>
      </c>
      <c r="G37" s="188">
        <v>20</v>
      </c>
      <c r="H37" s="122"/>
      <c r="I37" s="27"/>
      <c r="J37" s="28"/>
      <c r="K37" s="27"/>
      <c r="L37" s="27"/>
      <c r="M37" s="29"/>
      <c r="N37" s="21"/>
      <c r="O37" s="27"/>
      <c r="P37" s="28"/>
      <c r="Q37" s="27"/>
      <c r="R37" s="27"/>
      <c r="S37" s="29"/>
      <c r="T37" s="38"/>
      <c r="U37" s="27"/>
      <c r="V37" s="28"/>
      <c r="W37" s="27">
        <v>20</v>
      </c>
      <c r="X37" s="27">
        <v>10</v>
      </c>
      <c r="Y37" s="29">
        <v>2</v>
      </c>
      <c r="Z37" s="30" t="s">
        <v>119</v>
      </c>
      <c r="AA37" s="233">
        <f t="shared" si="13"/>
        <v>2</v>
      </c>
      <c r="AB37" s="13">
        <f t="shared" si="14"/>
        <v>50</v>
      </c>
      <c r="AC37" s="233">
        <f t="shared" si="15"/>
        <v>30</v>
      </c>
      <c r="AD37" s="233">
        <f t="shared" si="16"/>
        <v>20</v>
      </c>
      <c r="AE37" s="233">
        <v>6</v>
      </c>
      <c r="AF37" s="233" t="s">
        <v>86</v>
      </c>
    </row>
    <row r="38" spans="1:32" ht="22.5" x14ac:dyDescent="0.25">
      <c r="A38" s="21">
        <v>18</v>
      </c>
      <c r="B38" s="163" t="s">
        <v>69</v>
      </c>
      <c r="C38" s="125">
        <f t="shared" ref="C38:C39" si="24">H38+K38+N38+Q38+T38+W38</f>
        <v>5</v>
      </c>
      <c r="D38" s="125">
        <v>45</v>
      </c>
      <c r="E38" s="126">
        <f t="shared" ref="E38:E39" si="25">SUM(C38:D38)</f>
        <v>50</v>
      </c>
      <c r="F38" s="127" t="s">
        <v>20</v>
      </c>
      <c r="G38" s="188">
        <v>25</v>
      </c>
      <c r="H38" s="122"/>
      <c r="I38" s="27"/>
      <c r="J38" s="28"/>
      <c r="K38" s="27"/>
      <c r="L38" s="27"/>
      <c r="M38" s="29"/>
      <c r="N38" s="21"/>
      <c r="O38" s="27"/>
      <c r="P38" s="28"/>
      <c r="Q38" s="27"/>
      <c r="R38" s="27"/>
      <c r="S38" s="29"/>
      <c r="T38" s="38"/>
      <c r="U38" s="27"/>
      <c r="V38" s="28"/>
      <c r="W38" s="27">
        <v>5</v>
      </c>
      <c r="X38" s="27">
        <v>45</v>
      </c>
      <c r="Y38" s="242">
        <v>3</v>
      </c>
      <c r="Z38" s="30" t="s">
        <v>119</v>
      </c>
      <c r="AA38" s="233">
        <f t="shared" si="13"/>
        <v>3</v>
      </c>
      <c r="AB38" s="13">
        <f t="shared" si="14"/>
        <v>75</v>
      </c>
      <c r="AC38" s="233">
        <f t="shared" si="15"/>
        <v>50</v>
      </c>
      <c r="AD38" s="233">
        <f t="shared" si="16"/>
        <v>25</v>
      </c>
      <c r="AE38" s="233">
        <v>6</v>
      </c>
      <c r="AF38" s="233" t="s">
        <v>86</v>
      </c>
    </row>
    <row r="39" spans="1:32" x14ac:dyDescent="0.25">
      <c r="A39" s="21">
        <v>19</v>
      </c>
      <c r="B39" s="163" t="s">
        <v>118</v>
      </c>
      <c r="C39" s="23">
        <f t="shared" si="24"/>
        <v>30</v>
      </c>
      <c r="D39" s="23">
        <f>I39+L39+O39+R39+U39+X39</f>
        <v>0</v>
      </c>
      <c r="E39" s="24">
        <f t="shared" si="25"/>
        <v>30</v>
      </c>
      <c r="F39" s="25" t="s">
        <v>20</v>
      </c>
      <c r="G39" s="154">
        <v>20</v>
      </c>
      <c r="H39" s="122"/>
      <c r="I39" s="27"/>
      <c r="J39" s="28"/>
      <c r="K39" s="27"/>
      <c r="L39" s="27"/>
      <c r="M39" s="29"/>
      <c r="N39" s="21"/>
      <c r="O39" s="27"/>
      <c r="P39" s="28"/>
      <c r="Q39" s="27">
        <v>30</v>
      </c>
      <c r="R39" s="27"/>
      <c r="S39" s="242">
        <v>2</v>
      </c>
      <c r="T39" s="38"/>
      <c r="U39" s="27"/>
      <c r="V39" s="28"/>
      <c r="W39" s="27"/>
      <c r="X39" s="27"/>
      <c r="Y39" s="29"/>
      <c r="Z39" s="30" t="s">
        <v>121</v>
      </c>
      <c r="AA39" s="233">
        <f t="shared" ref="AA39" si="26">J39+M39+P39+S39+V39+Y39</f>
        <v>2</v>
      </c>
      <c r="AB39" s="13">
        <f t="shared" ref="AB39" si="27">AA39*25</f>
        <v>50</v>
      </c>
      <c r="AC39" s="233">
        <f t="shared" ref="AC39" si="28">E39</f>
        <v>30</v>
      </c>
      <c r="AD39" s="233">
        <f t="shared" ref="AD39" si="29">AB39-AC39</f>
        <v>20</v>
      </c>
      <c r="AE39" s="233">
        <v>7</v>
      </c>
      <c r="AF39" s="233" t="s">
        <v>87</v>
      </c>
    </row>
    <row r="40" spans="1:32" x14ac:dyDescent="0.25">
      <c r="A40" s="132"/>
      <c r="B40" s="138" t="s">
        <v>19</v>
      </c>
      <c r="C40" s="217">
        <f>SUM(C21:C39)</f>
        <v>443</v>
      </c>
      <c r="D40" s="217">
        <f>SUM(D21:D39)</f>
        <v>284</v>
      </c>
      <c r="E40" s="217">
        <f t="shared" si="8"/>
        <v>727</v>
      </c>
      <c r="F40" s="135"/>
      <c r="G40" s="135">
        <f>SUM(G21:G39)</f>
        <v>745</v>
      </c>
      <c r="H40" s="132"/>
      <c r="I40" s="184"/>
      <c r="J40" s="185"/>
      <c r="K40" s="184"/>
      <c r="L40" s="184"/>
      <c r="M40" s="186"/>
      <c r="N40" s="132"/>
      <c r="O40" s="184"/>
      <c r="P40" s="185"/>
      <c r="Q40" s="187"/>
      <c r="R40" s="184"/>
      <c r="S40" s="186"/>
      <c r="T40" s="132"/>
      <c r="U40" s="27"/>
      <c r="V40" s="28"/>
      <c r="W40" s="27"/>
      <c r="X40" s="27"/>
      <c r="Y40" s="29"/>
      <c r="Z40" s="30"/>
      <c r="AA40" s="233">
        <f t="shared" si="3"/>
        <v>0</v>
      </c>
      <c r="AB40" s="13"/>
      <c r="AC40" s="233"/>
      <c r="AD40" s="233"/>
      <c r="AE40" s="233">
        <v>0</v>
      </c>
      <c r="AF40" s="233">
        <v>0</v>
      </c>
    </row>
    <row r="41" spans="1:32" x14ac:dyDescent="0.25">
      <c r="A41" s="234" t="s">
        <v>9</v>
      </c>
      <c r="B41" s="40" t="s">
        <v>38</v>
      </c>
      <c r="C41" s="41"/>
      <c r="D41" s="42"/>
      <c r="E41" s="43"/>
      <c r="F41" s="44"/>
      <c r="G41" s="33"/>
      <c r="H41" s="234"/>
      <c r="I41" s="229"/>
      <c r="J41" s="28"/>
      <c r="K41" s="229"/>
      <c r="L41" s="229"/>
      <c r="M41" s="29"/>
      <c r="N41" s="234"/>
      <c r="O41" s="229"/>
      <c r="P41" s="28"/>
      <c r="Q41" s="229"/>
      <c r="R41" s="229"/>
      <c r="S41" s="29"/>
      <c r="T41" s="234"/>
      <c r="U41" s="229"/>
      <c r="V41" s="28"/>
      <c r="W41" s="229"/>
      <c r="X41" s="229"/>
      <c r="Y41" s="29"/>
      <c r="Z41" s="45"/>
      <c r="AA41" s="233">
        <f t="shared" si="3"/>
        <v>0</v>
      </c>
      <c r="AB41" s="13"/>
      <c r="AC41" s="233"/>
      <c r="AD41" s="233"/>
      <c r="AE41" s="233">
        <v>0</v>
      </c>
      <c r="AF41" s="233">
        <v>0</v>
      </c>
    </row>
    <row r="42" spans="1:32" x14ac:dyDescent="0.25">
      <c r="A42" s="21">
        <v>1</v>
      </c>
      <c r="B42" s="22" t="s">
        <v>64</v>
      </c>
      <c r="C42" s="23">
        <f t="shared" ref="C42:D42" si="30">H42+K42+N42+Q42+T42+W42</f>
        <v>0</v>
      </c>
      <c r="D42" s="23">
        <f t="shared" si="30"/>
        <v>120</v>
      </c>
      <c r="E42" s="24">
        <f t="shared" ref="E42:E43" si="31">SUM(C42:D42)</f>
        <v>120</v>
      </c>
      <c r="F42" s="25" t="s">
        <v>20</v>
      </c>
      <c r="G42" s="46">
        <v>105</v>
      </c>
      <c r="H42" s="21"/>
      <c r="I42" s="27"/>
      <c r="J42" s="28"/>
      <c r="K42" s="27"/>
      <c r="L42" s="27">
        <v>30</v>
      </c>
      <c r="M42" s="29">
        <v>2</v>
      </c>
      <c r="N42" s="21"/>
      <c r="O42" s="27">
        <v>30</v>
      </c>
      <c r="P42" s="48">
        <v>2</v>
      </c>
      <c r="Q42" s="27"/>
      <c r="R42" s="27">
        <v>30</v>
      </c>
      <c r="S42" s="29">
        <v>2</v>
      </c>
      <c r="T42" s="21"/>
      <c r="U42" s="27">
        <v>30</v>
      </c>
      <c r="V42" s="240">
        <v>3</v>
      </c>
      <c r="W42" s="122"/>
      <c r="X42" s="27"/>
      <c r="Y42" s="29"/>
      <c r="Z42" s="47"/>
      <c r="AA42" s="233">
        <f t="shared" si="3"/>
        <v>9</v>
      </c>
      <c r="AB42" s="13">
        <f t="shared" si="4"/>
        <v>225</v>
      </c>
      <c r="AC42" s="233">
        <f t="shared" si="5"/>
        <v>120</v>
      </c>
      <c r="AD42" s="233">
        <f t="shared" si="6"/>
        <v>105</v>
      </c>
      <c r="AE42" s="120" t="s">
        <v>89</v>
      </c>
      <c r="AF42" s="233" t="s">
        <v>87</v>
      </c>
    </row>
    <row r="43" spans="1:32" x14ac:dyDescent="0.25">
      <c r="A43" s="21"/>
      <c r="B43" s="32" t="s">
        <v>19</v>
      </c>
      <c r="C43" s="232">
        <f>SUM(C42:C42)</f>
        <v>0</v>
      </c>
      <c r="D43" s="218">
        <f>SUM(D42:D42)</f>
        <v>120</v>
      </c>
      <c r="E43" s="232">
        <f t="shared" si="31"/>
        <v>120</v>
      </c>
      <c r="F43" s="24"/>
      <c r="G43" s="24">
        <f>SUM(G42:G42)</f>
        <v>105</v>
      </c>
      <c r="H43" s="38"/>
      <c r="I43" s="27"/>
      <c r="J43" s="28"/>
      <c r="K43" s="27"/>
      <c r="L43" s="27"/>
      <c r="M43" s="29"/>
      <c r="N43" s="21"/>
      <c r="O43" s="27"/>
      <c r="P43" s="179"/>
      <c r="Q43" s="27"/>
      <c r="R43" s="27"/>
      <c r="S43" s="29"/>
      <c r="T43" s="21"/>
      <c r="U43" s="27"/>
      <c r="V43" s="61"/>
      <c r="W43" s="122"/>
      <c r="X43" s="27"/>
      <c r="Y43" s="29"/>
      <c r="Z43" s="30"/>
      <c r="AA43" s="233">
        <f t="shared" si="3"/>
        <v>0</v>
      </c>
      <c r="AB43" s="13"/>
      <c r="AC43" s="233"/>
      <c r="AD43" s="233"/>
      <c r="AE43" s="233">
        <v>0</v>
      </c>
      <c r="AF43" s="233">
        <v>0</v>
      </c>
    </row>
    <row r="44" spans="1:32" x14ac:dyDescent="0.25">
      <c r="A44" s="49" t="s">
        <v>10</v>
      </c>
      <c r="B44" s="50" t="s">
        <v>39</v>
      </c>
      <c r="C44" s="257" t="s">
        <v>11</v>
      </c>
      <c r="D44" s="257"/>
      <c r="E44" s="257"/>
      <c r="F44" s="230"/>
      <c r="G44" s="51"/>
      <c r="H44" s="49"/>
      <c r="I44" s="52"/>
      <c r="J44" s="53"/>
      <c r="K44" s="52"/>
      <c r="L44" s="52"/>
      <c r="M44" s="54"/>
      <c r="N44" s="49"/>
      <c r="O44" s="52"/>
      <c r="P44" s="180"/>
      <c r="Q44" s="52"/>
      <c r="R44" s="52"/>
      <c r="S44" s="54"/>
      <c r="T44" s="55"/>
      <c r="U44" s="52"/>
      <c r="V44" s="53"/>
      <c r="W44" s="182"/>
      <c r="X44" s="52"/>
      <c r="Y44" s="54"/>
      <c r="Z44" s="30"/>
      <c r="AA44" s="233">
        <f t="shared" ref="AA44:AA53" si="32">J44+M44+P44+S44+V44+Y44</f>
        <v>0</v>
      </c>
      <c r="AB44" s="13"/>
      <c r="AC44" s="233"/>
      <c r="AD44" s="233"/>
      <c r="AE44" s="233">
        <v>0</v>
      </c>
      <c r="AF44" s="233">
        <v>0</v>
      </c>
    </row>
    <row r="45" spans="1:32" s="64" customFormat="1" x14ac:dyDescent="0.25">
      <c r="A45" s="56">
        <v>1</v>
      </c>
      <c r="B45" s="57" t="s">
        <v>154</v>
      </c>
      <c r="C45" s="23">
        <f t="shared" ref="C45:C47" si="33">H45+K45+N45+Q45+T45+W45</f>
        <v>130</v>
      </c>
      <c r="D45" s="23">
        <f t="shared" ref="D45:D47" si="34">I45+L45+O45+R45+U45+X45</f>
        <v>20</v>
      </c>
      <c r="E45" s="24">
        <f t="shared" ref="E45:E53" si="35">SUM(C45:D45)</f>
        <v>150</v>
      </c>
      <c r="F45" s="58"/>
      <c r="G45" s="59">
        <v>100</v>
      </c>
      <c r="H45" s="56"/>
      <c r="I45" s="60"/>
      <c r="J45" s="61"/>
      <c r="K45" s="60">
        <v>10</v>
      </c>
      <c r="L45" s="60">
        <v>20</v>
      </c>
      <c r="M45" s="48">
        <v>2</v>
      </c>
      <c r="N45" s="181">
        <v>30</v>
      </c>
      <c r="O45" s="63">
        <v>0</v>
      </c>
      <c r="P45" s="48">
        <v>2</v>
      </c>
      <c r="Q45" s="62">
        <v>30</v>
      </c>
      <c r="R45" s="63">
        <v>0</v>
      </c>
      <c r="S45" s="48">
        <v>2</v>
      </c>
      <c r="T45" s="181">
        <v>30</v>
      </c>
      <c r="U45" s="63">
        <v>0</v>
      </c>
      <c r="V45" s="61">
        <v>2</v>
      </c>
      <c r="W45" s="183">
        <v>30</v>
      </c>
      <c r="X45" s="63">
        <v>0</v>
      </c>
      <c r="Y45" s="61">
        <v>2</v>
      </c>
      <c r="Z45" s="30"/>
      <c r="AA45" s="233">
        <f t="shared" si="32"/>
        <v>10</v>
      </c>
      <c r="AB45" s="13">
        <f t="shared" ref="AB45:AB47" si="36">AA45*25</f>
        <v>250</v>
      </c>
      <c r="AC45" s="233">
        <f t="shared" ref="AC45:AC56" si="37">E45</f>
        <v>150</v>
      </c>
      <c r="AD45" s="233">
        <f t="shared" ref="AD45:AD47" si="38">AB45-AC45</f>
        <v>100</v>
      </c>
      <c r="AE45" s="121" t="s">
        <v>90</v>
      </c>
      <c r="AF45" s="233" t="s">
        <v>88</v>
      </c>
    </row>
    <row r="46" spans="1:32" s="64" customFormat="1" x14ac:dyDescent="0.25">
      <c r="A46" s="56">
        <v>2</v>
      </c>
      <c r="B46" s="251" t="s">
        <v>153</v>
      </c>
      <c r="C46" s="23">
        <f t="shared" si="33"/>
        <v>10</v>
      </c>
      <c r="D46" s="23">
        <f t="shared" si="34"/>
        <v>140</v>
      </c>
      <c r="E46" s="24">
        <f t="shared" si="35"/>
        <v>150</v>
      </c>
      <c r="F46" s="58"/>
      <c r="G46" s="59">
        <v>100</v>
      </c>
      <c r="H46" s="56"/>
      <c r="I46" s="60"/>
      <c r="J46" s="61"/>
      <c r="K46" s="60">
        <v>10</v>
      </c>
      <c r="L46" s="60">
        <v>20</v>
      </c>
      <c r="M46" s="48">
        <v>2</v>
      </c>
      <c r="N46" s="181">
        <v>0</v>
      </c>
      <c r="O46" s="63">
        <v>30</v>
      </c>
      <c r="P46" s="48">
        <v>2</v>
      </c>
      <c r="Q46" s="62">
        <v>0</v>
      </c>
      <c r="R46" s="63">
        <v>30</v>
      </c>
      <c r="S46" s="48">
        <v>2</v>
      </c>
      <c r="T46" s="181">
        <v>0</v>
      </c>
      <c r="U46" s="63">
        <v>30</v>
      </c>
      <c r="V46" s="61">
        <v>2</v>
      </c>
      <c r="W46" s="183">
        <v>0</v>
      </c>
      <c r="X46" s="63">
        <v>30</v>
      </c>
      <c r="Y46" s="61">
        <v>2</v>
      </c>
      <c r="Z46" s="30"/>
      <c r="AA46" s="233">
        <f t="shared" si="32"/>
        <v>10</v>
      </c>
      <c r="AB46" s="13">
        <f t="shared" si="36"/>
        <v>250</v>
      </c>
      <c r="AC46" s="233">
        <f t="shared" si="37"/>
        <v>150</v>
      </c>
      <c r="AD46" s="233">
        <f t="shared" si="38"/>
        <v>100</v>
      </c>
      <c r="AE46" s="121" t="s">
        <v>90</v>
      </c>
      <c r="AF46" s="233" t="s">
        <v>88</v>
      </c>
    </row>
    <row r="47" spans="1:32" s="64" customFormat="1" x14ac:dyDescent="0.25">
      <c r="A47" s="56">
        <v>3</v>
      </c>
      <c r="B47" s="57" t="s">
        <v>155</v>
      </c>
      <c r="C47" s="23">
        <f t="shared" si="33"/>
        <v>40</v>
      </c>
      <c r="D47" s="23">
        <f t="shared" si="34"/>
        <v>20</v>
      </c>
      <c r="E47" s="24">
        <f t="shared" si="35"/>
        <v>60</v>
      </c>
      <c r="F47" s="25"/>
      <c r="G47" s="59">
        <v>60</v>
      </c>
      <c r="H47" s="56"/>
      <c r="I47" s="60"/>
      <c r="J47" s="61"/>
      <c r="K47" s="60">
        <v>10</v>
      </c>
      <c r="L47" s="60">
        <v>20</v>
      </c>
      <c r="M47" s="61">
        <v>2</v>
      </c>
      <c r="N47" s="56">
        <v>15</v>
      </c>
      <c r="O47" s="60">
        <v>0</v>
      </c>
      <c r="P47" s="48">
        <v>1</v>
      </c>
      <c r="Q47" s="60">
        <v>15</v>
      </c>
      <c r="R47" s="60">
        <v>0</v>
      </c>
      <c r="S47" s="61">
        <v>1</v>
      </c>
      <c r="T47" s="56"/>
      <c r="U47" s="60"/>
      <c r="V47" s="61"/>
      <c r="W47" s="65"/>
      <c r="X47" s="60"/>
      <c r="Y47" s="61"/>
      <c r="Z47" s="47"/>
      <c r="AA47" s="233">
        <f t="shared" si="32"/>
        <v>4</v>
      </c>
      <c r="AB47" s="13">
        <f t="shared" si="36"/>
        <v>100</v>
      </c>
      <c r="AC47" s="233">
        <f t="shared" si="37"/>
        <v>60</v>
      </c>
      <c r="AD47" s="233">
        <f t="shared" si="38"/>
        <v>40</v>
      </c>
      <c r="AE47" s="121" t="s">
        <v>91</v>
      </c>
      <c r="AF47" s="233" t="s">
        <v>88</v>
      </c>
    </row>
    <row r="48" spans="1:32" s="64" customFormat="1" x14ac:dyDescent="0.25">
      <c r="A48" s="56"/>
      <c r="B48" s="251" t="s">
        <v>156</v>
      </c>
      <c r="C48" s="23"/>
      <c r="D48" s="23">
        <v>30</v>
      </c>
      <c r="E48" s="24">
        <v>30</v>
      </c>
      <c r="F48" s="25"/>
      <c r="G48" s="59">
        <v>30</v>
      </c>
      <c r="H48" s="56"/>
      <c r="I48" s="60"/>
      <c r="J48" s="61"/>
      <c r="K48" s="60"/>
      <c r="L48" s="60"/>
      <c r="M48" s="61"/>
      <c r="N48" s="56">
        <v>0</v>
      </c>
      <c r="O48" s="60">
        <v>15</v>
      </c>
      <c r="P48" s="61">
        <v>1</v>
      </c>
      <c r="Q48" s="65">
        <v>0</v>
      </c>
      <c r="R48" s="60">
        <v>15</v>
      </c>
      <c r="S48" s="61">
        <v>1</v>
      </c>
      <c r="T48" s="56"/>
      <c r="U48" s="60"/>
      <c r="V48" s="61"/>
      <c r="W48" s="65"/>
      <c r="X48" s="60"/>
      <c r="Y48" s="61"/>
      <c r="Z48" s="47"/>
      <c r="AA48" s="239"/>
      <c r="AB48" s="13"/>
      <c r="AC48" s="239"/>
      <c r="AD48" s="239"/>
      <c r="AE48" s="121"/>
      <c r="AF48" s="239"/>
    </row>
    <row r="49" spans="1:32" s="64" customFormat="1" ht="30.75" customHeight="1" x14ac:dyDescent="0.25">
      <c r="A49" s="56">
        <v>4</v>
      </c>
      <c r="B49" s="57" t="s">
        <v>146</v>
      </c>
      <c r="C49" s="23">
        <f t="shared" ref="C49:C50" si="39">H49+K49+N49+Q49+T49+W49</f>
        <v>30</v>
      </c>
      <c r="D49" s="23">
        <f t="shared" ref="D49:D50" si="40">I49+L49+O49+R49+U49+X49</f>
        <v>90</v>
      </c>
      <c r="E49" s="24">
        <f t="shared" ref="E49:E52" si="41">SUM(C49:D49)</f>
        <v>120</v>
      </c>
      <c r="F49" s="25" t="s">
        <v>20</v>
      </c>
      <c r="G49" s="244">
        <v>80</v>
      </c>
      <c r="H49" s="56"/>
      <c r="I49" s="60"/>
      <c r="J49" s="61"/>
      <c r="K49" s="60"/>
      <c r="L49" s="60"/>
      <c r="M49" s="61"/>
      <c r="N49" s="56"/>
      <c r="O49" s="60"/>
      <c r="P49" s="61"/>
      <c r="Q49" s="65">
        <v>10</v>
      </c>
      <c r="R49" s="60">
        <v>20</v>
      </c>
      <c r="S49" s="61">
        <v>2</v>
      </c>
      <c r="T49" s="56">
        <v>10</v>
      </c>
      <c r="U49" s="60">
        <v>35</v>
      </c>
      <c r="V49" s="240">
        <v>4</v>
      </c>
      <c r="W49" s="65">
        <v>10</v>
      </c>
      <c r="X49" s="60">
        <v>35</v>
      </c>
      <c r="Y49" s="240">
        <v>2</v>
      </c>
      <c r="Z49" s="47"/>
      <c r="AA49" s="233">
        <f t="shared" ref="AA49:AA50" si="42">J49+M49+P49+S49+V49+Y49</f>
        <v>8</v>
      </c>
      <c r="AB49" s="13">
        <f t="shared" ref="AB49:AB50" si="43">AA49*25</f>
        <v>200</v>
      </c>
      <c r="AC49" s="233">
        <f t="shared" ref="AC49:AC50" si="44">E49</f>
        <v>120</v>
      </c>
      <c r="AD49" s="233">
        <f t="shared" ref="AD49:AD50" si="45">AB49-AC49</f>
        <v>80</v>
      </c>
      <c r="AE49" s="121" t="s">
        <v>92</v>
      </c>
      <c r="AF49" s="233" t="s">
        <v>88</v>
      </c>
    </row>
    <row r="50" spans="1:32" s="64" customFormat="1" ht="16.5" customHeight="1" x14ac:dyDescent="0.25">
      <c r="A50" s="56">
        <v>5</v>
      </c>
      <c r="B50" s="57" t="s">
        <v>66</v>
      </c>
      <c r="C50" s="23">
        <f t="shared" si="39"/>
        <v>0</v>
      </c>
      <c r="D50" s="23">
        <f t="shared" si="40"/>
        <v>60</v>
      </c>
      <c r="E50" s="24">
        <f t="shared" si="41"/>
        <v>60</v>
      </c>
      <c r="F50" s="25"/>
      <c r="G50" s="59"/>
      <c r="H50" s="56"/>
      <c r="I50" s="60">
        <v>15</v>
      </c>
      <c r="J50" s="61"/>
      <c r="K50" s="60"/>
      <c r="L50" s="60">
        <v>15</v>
      </c>
      <c r="M50" s="61"/>
      <c r="N50" s="56"/>
      <c r="O50" s="60">
        <v>15</v>
      </c>
      <c r="P50" s="61"/>
      <c r="Q50" s="65"/>
      <c r="R50" s="60">
        <v>15</v>
      </c>
      <c r="S50" s="61"/>
      <c r="T50" s="56"/>
      <c r="U50" s="60"/>
      <c r="V50" s="61"/>
      <c r="W50" s="65"/>
      <c r="X50" s="60"/>
      <c r="Y50" s="61"/>
      <c r="Z50" s="47"/>
      <c r="AA50" s="233">
        <f t="shared" si="42"/>
        <v>0</v>
      </c>
      <c r="AB50" s="13">
        <f t="shared" si="43"/>
        <v>0</v>
      </c>
      <c r="AC50" s="233">
        <f t="shared" si="44"/>
        <v>60</v>
      </c>
      <c r="AD50" s="233">
        <f t="shared" si="45"/>
        <v>-60</v>
      </c>
      <c r="AE50" s="121" t="s">
        <v>93</v>
      </c>
      <c r="AF50" s="233" t="s">
        <v>88</v>
      </c>
    </row>
    <row r="51" spans="1:32" s="64" customFormat="1" ht="39.75" customHeight="1" x14ac:dyDescent="0.25">
      <c r="A51" s="56">
        <v>6</v>
      </c>
      <c r="B51" s="57" t="s">
        <v>150</v>
      </c>
      <c r="C51" s="23">
        <v>10</v>
      </c>
      <c r="D51" s="23">
        <v>80</v>
      </c>
      <c r="E51" s="24">
        <f t="shared" si="41"/>
        <v>90</v>
      </c>
      <c r="F51" s="25"/>
      <c r="G51" s="244">
        <v>35</v>
      </c>
      <c r="H51" s="56"/>
      <c r="I51" s="60"/>
      <c r="J51" s="61"/>
      <c r="K51" s="60"/>
      <c r="L51" s="60"/>
      <c r="M51" s="61"/>
      <c r="N51" s="56">
        <v>10</v>
      </c>
      <c r="O51" s="60">
        <v>80</v>
      </c>
      <c r="P51" s="240">
        <v>5</v>
      </c>
      <c r="Q51" s="65"/>
      <c r="R51" s="60"/>
      <c r="S51" s="61"/>
      <c r="T51" s="56"/>
      <c r="U51" s="60"/>
      <c r="V51" s="61"/>
      <c r="W51" s="65"/>
      <c r="X51" s="60"/>
      <c r="Y51" s="61"/>
      <c r="Z51" s="119" t="s">
        <v>120</v>
      </c>
      <c r="AA51" s="233">
        <f t="shared" ref="AA51:AA52" si="46">J51+M51+P51+S51+V51+Y51</f>
        <v>5</v>
      </c>
      <c r="AB51" s="13">
        <f t="shared" ref="AB51:AB52" si="47">AA51*25</f>
        <v>125</v>
      </c>
      <c r="AC51" s="233">
        <f t="shared" ref="AC51:AC52" si="48">E51</f>
        <v>90</v>
      </c>
      <c r="AD51" s="233">
        <f t="shared" ref="AD51:AD52" si="49">AB51-AC51</f>
        <v>35</v>
      </c>
      <c r="AE51" s="121" t="s">
        <v>94</v>
      </c>
      <c r="AF51" s="233" t="s">
        <v>88</v>
      </c>
    </row>
    <row r="52" spans="1:32" s="64" customFormat="1" ht="31.9" customHeight="1" x14ac:dyDescent="0.25">
      <c r="A52" s="56">
        <v>7</v>
      </c>
      <c r="B52" s="57" t="s">
        <v>151</v>
      </c>
      <c r="C52" s="23">
        <v>10</v>
      </c>
      <c r="D52" s="23">
        <v>50</v>
      </c>
      <c r="E52" s="24">
        <f t="shared" si="41"/>
        <v>60</v>
      </c>
      <c r="F52" s="25"/>
      <c r="G52" s="244">
        <v>40</v>
      </c>
      <c r="H52" s="56"/>
      <c r="I52" s="60"/>
      <c r="J52" s="61"/>
      <c r="K52" s="60"/>
      <c r="L52" s="60"/>
      <c r="M52" s="61"/>
      <c r="N52" s="56"/>
      <c r="O52" s="60"/>
      <c r="P52" s="61"/>
      <c r="Q52" s="65">
        <v>10</v>
      </c>
      <c r="R52" s="60">
        <v>50</v>
      </c>
      <c r="S52" s="61">
        <v>4</v>
      </c>
      <c r="T52" s="56"/>
      <c r="U52" s="60"/>
      <c r="V52" s="61"/>
      <c r="W52" s="65"/>
      <c r="X52" s="60"/>
      <c r="Y52" s="61"/>
      <c r="Z52" s="119" t="s">
        <v>121</v>
      </c>
      <c r="AA52" s="233">
        <f t="shared" si="46"/>
        <v>4</v>
      </c>
      <c r="AB52" s="13">
        <f t="shared" si="47"/>
        <v>100</v>
      </c>
      <c r="AC52" s="233">
        <f t="shared" si="48"/>
        <v>60</v>
      </c>
      <c r="AD52" s="233">
        <f t="shared" si="49"/>
        <v>40</v>
      </c>
      <c r="AE52" s="121" t="s">
        <v>95</v>
      </c>
      <c r="AF52" s="233" t="s">
        <v>88</v>
      </c>
    </row>
    <row r="53" spans="1:32" x14ac:dyDescent="0.25">
      <c r="A53" s="66"/>
      <c r="B53" s="67" t="s">
        <v>19</v>
      </c>
      <c r="C53" s="232">
        <f>SUM(C45:C52)</f>
        <v>230</v>
      </c>
      <c r="D53" s="218">
        <f>SUM(D45:D52)</f>
        <v>490</v>
      </c>
      <c r="E53" s="232">
        <f t="shared" si="35"/>
        <v>720</v>
      </c>
      <c r="F53" s="68"/>
      <c r="G53" s="24">
        <f>SUM(G45:G52)</f>
        <v>445</v>
      </c>
      <c r="H53" s="69"/>
      <c r="I53" s="70"/>
      <c r="J53" s="71"/>
      <c r="K53" s="70"/>
      <c r="L53" s="70"/>
      <c r="M53" s="72"/>
      <c r="N53" s="69"/>
      <c r="O53" s="70"/>
      <c r="P53" s="71"/>
      <c r="Q53" s="70"/>
      <c r="R53" s="70"/>
      <c r="S53" s="72"/>
      <c r="T53" s="73"/>
      <c r="U53" s="70"/>
      <c r="V53" s="71"/>
      <c r="W53" s="70"/>
      <c r="X53" s="70"/>
      <c r="Y53" s="72"/>
      <c r="Z53" s="30"/>
      <c r="AA53" s="233">
        <f t="shared" si="32"/>
        <v>0</v>
      </c>
      <c r="AB53" s="13"/>
      <c r="AC53" s="233">
        <f t="shared" si="37"/>
        <v>720</v>
      </c>
      <c r="AD53" s="233"/>
      <c r="AE53" s="233">
        <v>0</v>
      </c>
      <c r="AF53" s="233">
        <v>0</v>
      </c>
    </row>
    <row r="54" spans="1:32" x14ac:dyDescent="0.25">
      <c r="A54" s="69"/>
      <c r="B54" s="67" t="s">
        <v>138</v>
      </c>
      <c r="C54" s="232">
        <f>C19+C40+C43++C53</f>
        <v>823</v>
      </c>
      <c r="D54" s="232">
        <f t="shared" ref="D54:E54" si="50">D19+D40+D43++D53</f>
        <v>1069</v>
      </c>
      <c r="E54" s="232">
        <f t="shared" si="50"/>
        <v>1892</v>
      </c>
      <c r="F54" s="68"/>
      <c r="G54" s="24"/>
      <c r="H54" s="69"/>
      <c r="I54" s="70"/>
      <c r="J54" s="71"/>
      <c r="K54" s="70"/>
      <c r="L54" s="70"/>
      <c r="M54" s="72"/>
      <c r="N54" s="69"/>
      <c r="O54" s="70"/>
      <c r="P54" s="71"/>
      <c r="Q54" s="70"/>
      <c r="R54" s="70"/>
      <c r="S54" s="72"/>
      <c r="T54" s="73"/>
      <c r="U54" s="70"/>
      <c r="V54" s="71"/>
      <c r="W54" s="70"/>
      <c r="X54" s="70"/>
      <c r="Y54" s="72"/>
      <c r="Z54" s="30"/>
      <c r="AA54" s="233"/>
      <c r="AB54" s="13"/>
      <c r="AC54" s="233"/>
      <c r="AD54" s="233"/>
    </row>
    <row r="55" spans="1:32" x14ac:dyDescent="0.25">
      <c r="A55" s="74" t="s">
        <v>12</v>
      </c>
      <c r="B55" s="40" t="s">
        <v>22</v>
      </c>
      <c r="C55" s="256" t="s">
        <v>13</v>
      </c>
      <c r="D55" s="256"/>
      <c r="E55" s="256"/>
      <c r="F55" s="229"/>
      <c r="G55" s="75"/>
      <c r="H55" s="234"/>
      <c r="I55" s="229"/>
      <c r="J55" s="85"/>
      <c r="K55" s="75"/>
      <c r="L55" s="229"/>
      <c r="M55" s="86"/>
      <c r="N55" s="87"/>
      <c r="O55" s="229"/>
      <c r="P55" s="85"/>
      <c r="Q55" s="75"/>
      <c r="R55" s="229"/>
      <c r="S55" s="86"/>
      <c r="T55" s="87"/>
      <c r="U55" s="229"/>
      <c r="V55" s="88"/>
      <c r="W55" s="75"/>
      <c r="X55" s="229"/>
      <c r="Y55" s="29"/>
      <c r="Z55" s="30"/>
      <c r="AA55" s="233">
        <f t="shared" si="3"/>
        <v>0</v>
      </c>
      <c r="AB55" s="13"/>
      <c r="AC55" s="233">
        <f t="shared" si="37"/>
        <v>0</v>
      </c>
      <c r="AD55" s="233"/>
      <c r="AE55" s="233">
        <v>0</v>
      </c>
      <c r="AF55" s="233">
        <v>0</v>
      </c>
    </row>
    <row r="56" spans="1:32" ht="29.25" customHeight="1" x14ac:dyDescent="0.25">
      <c r="A56" s="234">
        <v>1</v>
      </c>
      <c r="B56" s="83" t="s">
        <v>152</v>
      </c>
      <c r="C56" s="204">
        <f>H56+K56+N56+Q56+T56+W56</f>
        <v>0</v>
      </c>
      <c r="D56" s="249">
        <v>315</v>
      </c>
      <c r="E56" s="75">
        <v>315</v>
      </c>
      <c r="F56" s="89"/>
      <c r="G56" s="245">
        <v>185</v>
      </c>
      <c r="H56" s="234"/>
      <c r="I56" s="229"/>
      <c r="J56" s="85"/>
      <c r="K56" s="75"/>
      <c r="L56" s="229"/>
      <c r="M56" s="86"/>
      <c r="N56" s="87"/>
      <c r="O56" s="229"/>
      <c r="P56" s="85">
        <v>6</v>
      </c>
      <c r="Q56" s="75"/>
      <c r="R56" s="229"/>
      <c r="S56" s="86">
        <v>4</v>
      </c>
      <c r="T56" s="87"/>
      <c r="U56" s="229"/>
      <c r="V56" s="88">
        <v>8</v>
      </c>
      <c r="W56" s="75"/>
      <c r="X56" s="229"/>
      <c r="Y56" s="29">
        <v>2</v>
      </c>
      <c r="Z56" s="30" t="s">
        <v>119</v>
      </c>
      <c r="AA56" s="233">
        <f ca="1">J56+AA7:AF1856+S56+V56+Y56</f>
        <v>0</v>
      </c>
      <c r="AB56" s="13">
        <f t="shared" ca="1" si="4"/>
        <v>500</v>
      </c>
      <c r="AC56" s="233">
        <f t="shared" si="37"/>
        <v>315</v>
      </c>
      <c r="AD56" s="233">
        <f t="shared" ca="1" si="6"/>
        <v>185</v>
      </c>
      <c r="AE56" s="233">
        <v>5</v>
      </c>
      <c r="AF56" s="233" t="s">
        <v>96</v>
      </c>
    </row>
    <row r="57" spans="1:32" ht="33.75" x14ac:dyDescent="0.25">
      <c r="A57" s="234">
        <v>2</v>
      </c>
      <c r="B57" s="228" t="s">
        <v>147</v>
      </c>
      <c r="C57" s="229">
        <f>H57+K57+N57+Q57+T57+W57</f>
        <v>0</v>
      </c>
      <c r="D57" s="229">
        <f>I57+L57+O57+R57+U57+X57</f>
        <v>30</v>
      </c>
      <c r="E57" s="75">
        <f>C57+D57</f>
        <v>30</v>
      </c>
      <c r="F57" s="75"/>
      <c r="G57" s="75"/>
      <c r="H57" s="234"/>
      <c r="I57" s="229"/>
      <c r="J57" s="85"/>
      <c r="K57" s="75"/>
      <c r="L57" s="229"/>
      <c r="M57" s="86"/>
      <c r="N57" s="87"/>
      <c r="O57" s="229"/>
      <c r="P57" s="85"/>
      <c r="Q57" s="75"/>
      <c r="R57" s="229"/>
      <c r="S57" s="86"/>
      <c r="T57" s="87"/>
      <c r="U57" s="229">
        <v>15</v>
      </c>
      <c r="V57" s="247">
        <v>1</v>
      </c>
      <c r="W57" s="75"/>
      <c r="X57" s="229">
        <v>15</v>
      </c>
      <c r="Y57" s="242">
        <v>1</v>
      </c>
      <c r="Z57" s="30"/>
      <c r="AA57" s="233">
        <f t="shared" si="3"/>
        <v>2</v>
      </c>
      <c r="AB57" s="13"/>
      <c r="AC57" s="233"/>
      <c r="AD57" s="233"/>
      <c r="AE57" s="233">
        <v>0</v>
      </c>
      <c r="AF57" s="233">
        <v>0</v>
      </c>
    </row>
    <row r="58" spans="1:32" x14ac:dyDescent="0.25">
      <c r="A58" s="234"/>
      <c r="B58" s="219" t="s">
        <v>139</v>
      </c>
      <c r="C58" s="229">
        <f>SUM(C56:C57)</f>
        <v>0</v>
      </c>
      <c r="D58" s="229">
        <f t="shared" ref="D58:E58" si="51">SUM(D56:D57)</f>
        <v>345</v>
      </c>
      <c r="E58" s="229">
        <f t="shared" si="51"/>
        <v>345</v>
      </c>
      <c r="F58" s="75"/>
      <c r="G58" s="75"/>
      <c r="H58" s="234"/>
      <c r="I58" s="229"/>
      <c r="J58" s="85"/>
      <c r="K58" s="75"/>
      <c r="L58" s="229"/>
      <c r="M58" s="86"/>
      <c r="N58" s="87"/>
      <c r="O58" s="229"/>
      <c r="P58" s="85"/>
      <c r="Q58" s="75"/>
      <c r="R58" s="229"/>
      <c r="S58" s="86"/>
      <c r="T58" s="87"/>
      <c r="U58" s="229"/>
      <c r="V58" s="88"/>
      <c r="W58" s="75"/>
      <c r="X58" s="229"/>
      <c r="Y58" s="29"/>
      <c r="Z58" s="30"/>
      <c r="AA58" s="233"/>
      <c r="AB58" s="13"/>
      <c r="AC58" s="233"/>
      <c r="AD58" s="233"/>
    </row>
    <row r="59" spans="1:32" x14ac:dyDescent="0.25">
      <c r="A59" s="234"/>
      <c r="B59" s="219" t="s">
        <v>140</v>
      </c>
      <c r="C59" s="226">
        <f>C58+C54+C65</f>
        <v>838</v>
      </c>
      <c r="D59" s="226">
        <f t="shared" ref="D59:E59" si="52">D58+D54+D65</f>
        <v>1414</v>
      </c>
      <c r="E59" s="226">
        <f t="shared" si="52"/>
        <v>2252</v>
      </c>
      <c r="F59" s="75"/>
      <c r="G59" s="75"/>
      <c r="H59" s="234"/>
      <c r="I59" s="229"/>
      <c r="J59" s="85"/>
      <c r="K59" s="75"/>
      <c r="L59" s="229"/>
      <c r="M59" s="86"/>
      <c r="N59" s="87"/>
      <c r="O59" s="229"/>
      <c r="P59" s="85"/>
      <c r="Q59" s="75"/>
      <c r="R59" s="229"/>
      <c r="S59" s="86"/>
      <c r="T59" s="87"/>
      <c r="U59" s="229"/>
      <c r="V59" s="88"/>
      <c r="W59" s="75"/>
      <c r="X59" s="229"/>
      <c r="Y59" s="29"/>
      <c r="Z59" s="30"/>
      <c r="AA59" s="233"/>
      <c r="AB59" s="13"/>
      <c r="AC59" s="233"/>
      <c r="AD59" s="233"/>
    </row>
    <row r="60" spans="1:32" x14ac:dyDescent="0.25">
      <c r="A60" s="92" t="s">
        <v>14</v>
      </c>
      <c r="B60" s="40" t="s">
        <v>21</v>
      </c>
      <c r="C60" s="260"/>
      <c r="D60" s="260"/>
      <c r="E60" s="260"/>
      <c r="F60" s="232"/>
      <c r="G60" s="75"/>
      <c r="H60" s="234"/>
      <c r="I60" s="229"/>
      <c r="J60" s="93"/>
      <c r="K60" s="229"/>
      <c r="L60" s="229"/>
      <c r="M60" s="94"/>
      <c r="N60" s="234"/>
      <c r="O60" s="229"/>
      <c r="P60" s="93"/>
      <c r="Q60" s="229"/>
      <c r="R60" s="229"/>
      <c r="S60" s="94"/>
      <c r="T60" s="234"/>
      <c r="U60" s="229"/>
      <c r="V60" s="93"/>
      <c r="W60" s="229"/>
      <c r="X60" s="229"/>
      <c r="Y60" s="95"/>
      <c r="Z60" s="30"/>
      <c r="AA60" s="233">
        <f t="shared" si="3"/>
        <v>0</v>
      </c>
      <c r="AB60" s="13">
        <f t="shared" si="4"/>
        <v>0</v>
      </c>
      <c r="AC60" s="233">
        <f t="shared" si="5"/>
        <v>0</v>
      </c>
      <c r="AD60" s="233">
        <f t="shared" si="6"/>
        <v>0</v>
      </c>
      <c r="AE60" s="233">
        <v>0</v>
      </c>
      <c r="AF60" s="233">
        <v>0</v>
      </c>
    </row>
    <row r="61" spans="1:32" x14ac:dyDescent="0.25">
      <c r="A61" s="234">
        <v>1</v>
      </c>
      <c r="B61" s="83" t="s">
        <v>117</v>
      </c>
      <c r="C61" s="23">
        <f t="shared" ref="C61:D64" si="53">H61+K61+N61+Q61+T61+W61</f>
        <v>15</v>
      </c>
      <c r="D61" s="23">
        <f t="shared" si="53"/>
        <v>0</v>
      </c>
      <c r="E61" s="232"/>
      <c r="F61" s="232"/>
      <c r="G61" s="84">
        <v>50</v>
      </c>
      <c r="H61" s="234"/>
      <c r="I61" s="229"/>
      <c r="J61" s="93"/>
      <c r="K61" s="229"/>
      <c r="L61" s="229"/>
      <c r="M61" s="94"/>
      <c r="N61" s="234"/>
      <c r="O61" s="229"/>
      <c r="P61" s="93"/>
      <c r="Q61" s="229">
        <v>15</v>
      </c>
      <c r="R61" s="229"/>
      <c r="S61" s="94">
        <v>2</v>
      </c>
      <c r="T61" s="234"/>
      <c r="U61" s="229"/>
      <c r="V61" s="93"/>
      <c r="W61" s="229"/>
      <c r="X61" s="229"/>
      <c r="Y61" s="95"/>
      <c r="Z61" s="30"/>
      <c r="AA61" s="233">
        <f t="shared" si="3"/>
        <v>2</v>
      </c>
      <c r="AB61" s="13">
        <f t="shared" si="4"/>
        <v>50</v>
      </c>
      <c r="AC61" s="233">
        <f t="shared" si="5"/>
        <v>0</v>
      </c>
      <c r="AD61" s="233">
        <f t="shared" si="6"/>
        <v>50</v>
      </c>
      <c r="AE61" s="233">
        <v>4</v>
      </c>
      <c r="AF61" s="233" t="s">
        <v>97</v>
      </c>
    </row>
    <row r="62" spans="1:32" x14ac:dyDescent="0.25">
      <c r="A62" s="234">
        <v>2</v>
      </c>
      <c r="B62" s="83" t="s">
        <v>23</v>
      </c>
      <c r="C62" s="23">
        <f t="shared" si="53"/>
        <v>0</v>
      </c>
      <c r="D62" s="23">
        <f t="shared" si="53"/>
        <v>0</v>
      </c>
      <c r="E62" s="232"/>
      <c r="F62" s="232"/>
      <c r="G62" s="84">
        <v>50</v>
      </c>
      <c r="H62" s="234"/>
      <c r="I62" s="229"/>
      <c r="J62" s="93"/>
      <c r="K62" s="229"/>
      <c r="L62" s="229"/>
      <c r="M62" s="94"/>
      <c r="N62" s="234"/>
      <c r="O62" s="229"/>
      <c r="P62" s="93"/>
      <c r="Q62" s="229"/>
      <c r="R62" s="229"/>
      <c r="S62" s="94"/>
      <c r="T62" s="234"/>
      <c r="U62" s="229"/>
      <c r="V62" s="93">
        <v>2</v>
      </c>
      <c r="W62" s="229"/>
      <c r="X62" s="229"/>
      <c r="Y62" s="95"/>
      <c r="Z62" s="30"/>
      <c r="AA62" s="233">
        <f t="shared" si="3"/>
        <v>2</v>
      </c>
      <c r="AB62" s="13">
        <f t="shared" si="4"/>
        <v>50</v>
      </c>
      <c r="AC62" s="233">
        <f t="shared" si="5"/>
        <v>0</v>
      </c>
      <c r="AD62" s="233">
        <f t="shared" si="6"/>
        <v>50</v>
      </c>
      <c r="AE62" s="233">
        <v>5</v>
      </c>
      <c r="AF62" s="233" t="s">
        <v>97</v>
      </c>
    </row>
    <row r="63" spans="1:32" ht="22.5" x14ac:dyDescent="0.25">
      <c r="A63" s="234">
        <v>3</v>
      </c>
      <c r="B63" s="83" t="s">
        <v>122</v>
      </c>
      <c r="C63" s="23">
        <f t="shared" si="53"/>
        <v>0</v>
      </c>
      <c r="D63" s="23">
        <f t="shared" si="53"/>
        <v>0</v>
      </c>
      <c r="E63" s="232"/>
      <c r="F63" s="232"/>
      <c r="G63" s="84">
        <v>100</v>
      </c>
      <c r="H63" s="234"/>
      <c r="I63" s="229"/>
      <c r="J63" s="93"/>
      <c r="K63" s="229"/>
      <c r="L63" s="229"/>
      <c r="M63" s="94"/>
      <c r="N63" s="234"/>
      <c r="O63" s="229"/>
      <c r="P63" s="93"/>
      <c r="Q63" s="229"/>
      <c r="R63" s="229"/>
      <c r="S63" s="94"/>
      <c r="T63" s="234"/>
      <c r="U63" s="229"/>
      <c r="V63" s="93"/>
      <c r="W63" s="229"/>
      <c r="X63" s="229"/>
      <c r="Y63" s="95">
        <v>4</v>
      </c>
      <c r="Z63" s="30"/>
      <c r="AA63" s="233">
        <f t="shared" si="3"/>
        <v>4</v>
      </c>
      <c r="AB63" s="13">
        <f t="shared" si="4"/>
        <v>100</v>
      </c>
      <c r="AC63" s="233">
        <f t="shared" si="5"/>
        <v>0</v>
      </c>
      <c r="AD63" s="233">
        <f t="shared" si="6"/>
        <v>100</v>
      </c>
      <c r="AE63" s="233">
        <v>6</v>
      </c>
      <c r="AF63" s="233" t="s">
        <v>97</v>
      </c>
    </row>
    <row r="64" spans="1:32" x14ac:dyDescent="0.25">
      <c r="A64" s="234">
        <v>4</v>
      </c>
      <c r="B64" s="83" t="s">
        <v>15</v>
      </c>
      <c r="C64" s="23">
        <f t="shared" si="53"/>
        <v>0</v>
      </c>
      <c r="D64" s="23">
        <f t="shared" si="53"/>
        <v>0</v>
      </c>
      <c r="E64" s="232"/>
      <c r="F64" s="232" t="s">
        <v>20</v>
      </c>
      <c r="G64" s="250">
        <v>250</v>
      </c>
      <c r="H64" s="234"/>
      <c r="I64" s="229"/>
      <c r="J64" s="93"/>
      <c r="K64" s="229"/>
      <c r="L64" s="229"/>
      <c r="M64" s="94"/>
      <c r="N64" s="234"/>
      <c r="O64" s="229"/>
      <c r="P64" s="93"/>
      <c r="Q64" s="229"/>
      <c r="R64" s="229"/>
      <c r="S64" s="94"/>
      <c r="T64" s="234"/>
      <c r="U64" s="229"/>
      <c r="V64" s="93"/>
      <c r="W64" s="229"/>
      <c r="X64" s="229"/>
      <c r="Y64" s="95">
        <v>10</v>
      </c>
      <c r="Z64" s="47"/>
      <c r="AA64" s="233">
        <f t="shared" si="3"/>
        <v>10</v>
      </c>
      <c r="AB64" s="13">
        <f t="shared" si="4"/>
        <v>250</v>
      </c>
      <c r="AC64" s="233">
        <f t="shared" si="5"/>
        <v>0</v>
      </c>
      <c r="AD64" s="233">
        <f t="shared" si="6"/>
        <v>250</v>
      </c>
      <c r="AE64" s="233">
        <v>6</v>
      </c>
      <c r="AF64" s="233" t="s">
        <v>97</v>
      </c>
    </row>
    <row r="65" spans="1:30" x14ac:dyDescent="0.25">
      <c r="A65" s="234"/>
      <c r="B65" s="91" t="s">
        <v>19</v>
      </c>
      <c r="C65" s="232">
        <f>SUM(C61:C64)</f>
        <v>15</v>
      </c>
      <c r="D65" s="232">
        <f>SUM(D61:D64)</f>
        <v>0</v>
      </c>
      <c r="E65" s="232">
        <f>C65+D65</f>
        <v>15</v>
      </c>
      <c r="F65" s="96"/>
      <c r="G65" s="97"/>
      <c r="H65" s="234">
        <f>SUM(H9:H64)</f>
        <v>162</v>
      </c>
      <c r="I65" s="229">
        <f>SUM(I9:I64)</f>
        <v>169</v>
      </c>
      <c r="J65" s="229"/>
      <c r="K65" s="229">
        <f>SUM(K9:K64)</f>
        <v>156</v>
      </c>
      <c r="L65" s="229">
        <f>SUM(L9:L64)</f>
        <v>185</v>
      </c>
      <c r="M65" s="235"/>
      <c r="N65" s="234">
        <f>SUM(N9:N64)</f>
        <v>125</v>
      </c>
      <c r="O65" s="229">
        <f>SUM(O9:O64)</f>
        <v>245</v>
      </c>
      <c r="P65" s="229"/>
      <c r="Q65" s="229">
        <f>SUM(Q9:Q64)</f>
        <v>180</v>
      </c>
      <c r="R65" s="229">
        <f>SUM(R9:R64)</f>
        <v>220</v>
      </c>
      <c r="S65" s="235"/>
      <c r="T65" s="234">
        <f>SUM(T9:T64)</f>
        <v>130</v>
      </c>
      <c r="U65" s="229">
        <f>SUM(U9:U64)</f>
        <v>135</v>
      </c>
      <c r="V65" s="229"/>
      <c r="W65" s="229">
        <f>SUM(W9:W64)</f>
        <v>85</v>
      </c>
      <c r="X65" s="229">
        <f>SUM(X9:X64)</f>
        <v>145</v>
      </c>
      <c r="Y65" s="235"/>
      <c r="Z65" s="30"/>
      <c r="AA65" s="233">
        <f t="shared" si="3"/>
        <v>0</v>
      </c>
      <c r="AB65" s="13"/>
      <c r="AC65" s="233"/>
      <c r="AD65" s="233"/>
    </row>
    <row r="66" spans="1:30" ht="18.75" thickBot="1" x14ac:dyDescent="0.3">
      <c r="A66" s="195"/>
      <c r="B66" s="196" t="s">
        <v>16</v>
      </c>
      <c r="C66" s="267">
        <f>H66+K66+N66+Q66+T66+W66</f>
        <v>1937</v>
      </c>
      <c r="D66" s="267"/>
      <c r="E66" s="267"/>
      <c r="F66" s="267"/>
      <c r="G66" s="267"/>
      <c r="H66" s="258">
        <f>H65+I65</f>
        <v>331</v>
      </c>
      <c r="I66" s="259"/>
      <c r="J66" s="197"/>
      <c r="K66" s="258">
        <f>K65+L65</f>
        <v>341</v>
      </c>
      <c r="L66" s="259"/>
      <c r="M66" s="198"/>
      <c r="N66" s="258">
        <f>N65+O65</f>
        <v>370</v>
      </c>
      <c r="O66" s="259"/>
      <c r="P66" s="199"/>
      <c r="Q66" s="258">
        <f>Q65+R65</f>
        <v>400</v>
      </c>
      <c r="R66" s="259"/>
      <c r="S66" s="198"/>
      <c r="T66" s="258">
        <f>T65+U65</f>
        <v>265</v>
      </c>
      <c r="U66" s="259"/>
      <c r="V66" s="200"/>
      <c r="W66" s="258">
        <f>W65+X65</f>
        <v>230</v>
      </c>
      <c r="X66" s="259"/>
      <c r="Y66" s="72"/>
      <c r="Z66" s="103"/>
      <c r="AA66" s="100">
        <f ca="1">SUM(AA9:AA65)</f>
        <v>178</v>
      </c>
      <c r="AB66" s="101">
        <f ca="1">SUM(AB9:AB65)</f>
        <v>4400</v>
      </c>
      <c r="AC66" s="101">
        <f>SUM(AC9:AC65)</f>
        <v>2897</v>
      </c>
      <c r="AD66" s="101">
        <f ca="1">SUM(AD9:AD65)</f>
        <v>2223</v>
      </c>
    </row>
    <row r="67" spans="1:30" ht="15.75" thickBot="1" x14ac:dyDescent="0.3">
      <c r="A67" s="278"/>
      <c r="B67" s="201"/>
      <c r="C67" s="272" t="s">
        <v>72</v>
      </c>
      <c r="D67" s="273"/>
      <c r="E67" s="274"/>
      <c r="F67" s="270">
        <f>G19+G40+G43+G53+G57+G64</f>
        <v>1920</v>
      </c>
      <c r="G67" s="271"/>
      <c r="H67" s="268"/>
      <c r="I67" s="263"/>
      <c r="J67" s="265">
        <f>SUM(J9:J66)</f>
        <v>30</v>
      </c>
      <c r="K67" s="261"/>
      <c r="L67" s="263"/>
      <c r="M67" s="265">
        <f>SUM(M9:M66)</f>
        <v>30</v>
      </c>
      <c r="N67" s="276"/>
      <c r="O67" s="263"/>
      <c r="P67" s="265">
        <f>SUM(P9:P66)</f>
        <v>30</v>
      </c>
      <c r="Q67" s="261"/>
      <c r="R67" s="263"/>
      <c r="S67" s="265">
        <f>SUM(S9:S66)</f>
        <v>30</v>
      </c>
      <c r="T67" s="276"/>
      <c r="U67" s="263"/>
      <c r="V67" s="265">
        <f>SUM(V9:V66)</f>
        <v>30</v>
      </c>
      <c r="W67" s="261"/>
      <c r="X67" s="263"/>
      <c r="Y67" s="265">
        <f>SUM(Y9:Y66)</f>
        <v>30</v>
      </c>
      <c r="Z67" s="202"/>
      <c r="AB67" s="13"/>
      <c r="AC67" s="104">
        <f ca="1">AC66/AB66</f>
        <v>0.65159090909090911</v>
      </c>
      <c r="AD67" s="104">
        <f ca="1">AD66/AB66</f>
        <v>0.50522727272727275</v>
      </c>
    </row>
    <row r="68" spans="1:30" ht="15.75" thickBot="1" x14ac:dyDescent="0.3">
      <c r="A68" s="279"/>
      <c r="B68" s="105" t="s">
        <v>17</v>
      </c>
      <c r="C68" s="106"/>
      <c r="D68" s="107"/>
      <c r="E68" s="108"/>
      <c r="F68" s="109"/>
      <c r="G68" s="110"/>
      <c r="H68" s="269"/>
      <c r="I68" s="264"/>
      <c r="J68" s="266"/>
      <c r="K68" s="262"/>
      <c r="L68" s="264"/>
      <c r="M68" s="266"/>
      <c r="N68" s="277"/>
      <c r="O68" s="264"/>
      <c r="P68" s="266"/>
      <c r="Q68" s="262"/>
      <c r="R68" s="264"/>
      <c r="S68" s="266"/>
      <c r="T68" s="277"/>
      <c r="U68" s="264"/>
      <c r="V68" s="266"/>
      <c r="W68" s="262"/>
      <c r="X68" s="264"/>
      <c r="Y68" s="266"/>
      <c r="Z68" s="111"/>
      <c r="AA68" s="233" t="s">
        <v>30</v>
      </c>
      <c r="AB68" s="13" t="s">
        <v>2</v>
      </c>
      <c r="AC68" s="233" t="s">
        <v>31</v>
      </c>
      <c r="AD68" s="112" t="s">
        <v>32</v>
      </c>
    </row>
    <row r="69" spans="1:30" ht="15.75" thickBot="1" x14ac:dyDescent="0.3">
      <c r="A69" s="191"/>
      <c r="B69" s="192" t="s">
        <v>123</v>
      </c>
      <c r="C69" s="193">
        <f>C53+C43+C40+C19+C65</f>
        <v>838</v>
      </c>
      <c r="D69" s="194">
        <f>D53+D43+D40+D19+D65</f>
        <v>1069</v>
      </c>
      <c r="E69" s="280">
        <f>C69+D69</f>
        <v>1907</v>
      </c>
      <c r="F69" s="280"/>
      <c r="AA69" s="233">
        <f>AB69+AC69</f>
        <v>1937</v>
      </c>
      <c r="AB69" s="13">
        <f>H65+K65+N65+Q65+T65+W65</f>
        <v>838</v>
      </c>
      <c r="AC69" s="13">
        <f>I65+L65+O65+R65+U65+X65</f>
        <v>1099</v>
      </c>
      <c r="AD69" s="233"/>
    </row>
    <row r="70" spans="1:30" ht="15.75" thickBot="1" x14ac:dyDescent="0.3">
      <c r="C70" s="189">
        <f>C69/E69</f>
        <v>0.43943366544310436</v>
      </c>
      <c r="D70" s="189">
        <f>D69/E69</f>
        <v>0.56056633455689564</v>
      </c>
      <c r="AA70" s="114" t="s">
        <v>33</v>
      </c>
      <c r="AB70" s="115">
        <f>AB69/AA69</f>
        <v>0.43262777490965409</v>
      </c>
      <c r="AC70" s="116">
        <f>AC69/AA69</f>
        <v>0.56737222509034591</v>
      </c>
      <c r="AD70" s="114"/>
    </row>
    <row r="71" spans="1:30" x14ac:dyDescent="0.25">
      <c r="AA71" s="233">
        <f>E57</f>
        <v>30</v>
      </c>
      <c r="AB71" s="13"/>
      <c r="AC71" s="233"/>
      <c r="AD71" s="1" t="s">
        <v>34</v>
      </c>
    </row>
    <row r="72" spans="1:30" x14ac:dyDescent="0.25">
      <c r="AA72" s="233">
        <f>AB72+AC72</f>
        <v>1907</v>
      </c>
      <c r="AB72" s="13">
        <f>AB69</f>
        <v>838</v>
      </c>
      <c r="AC72" s="233">
        <f>AC69-AA71</f>
        <v>1069</v>
      </c>
      <c r="AD72" s="233"/>
    </row>
    <row r="73" spans="1:30" ht="15.75" thickBot="1" x14ac:dyDescent="0.3">
      <c r="AA73" s="114"/>
      <c r="AB73" s="115">
        <f>AB72/AA72</f>
        <v>0.43943366544310436</v>
      </c>
      <c r="AC73" s="116">
        <f>AC72/AA72</f>
        <v>0.56056633455689564</v>
      </c>
      <c r="AD73" s="114"/>
    </row>
    <row r="74" spans="1:30" x14ac:dyDescent="0.25">
      <c r="AA74" s="233"/>
      <c r="AB74" s="13"/>
      <c r="AC74" s="233"/>
    </row>
    <row r="75" spans="1:30" x14ac:dyDescent="0.25">
      <c r="AA75" s="233"/>
      <c r="AB75" s="13"/>
      <c r="AC75" s="233"/>
      <c r="AD75" s="233"/>
    </row>
    <row r="76" spans="1:30" ht="15.75" thickBot="1" x14ac:dyDescent="0.3">
      <c r="AA76" s="114"/>
      <c r="AB76" s="115"/>
      <c r="AC76" s="116"/>
      <c r="AD76" s="114"/>
    </row>
  </sheetData>
  <autoFilter ref="A7:AF73" xr:uid="{00000000-0009-0000-0000-000000000000}"/>
  <mergeCells count="48">
    <mergeCell ref="E69:F69"/>
    <mergeCell ref="A3:Y3"/>
    <mergeCell ref="T5:V6"/>
    <mergeCell ref="W5:Y6"/>
    <mergeCell ref="A4:A6"/>
    <mergeCell ref="B4:B6"/>
    <mergeCell ref="C4:G6"/>
    <mergeCell ref="H4:M4"/>
    <mergeCell ref="N4:S4"/>
    <mergeCell ref="T4:Y4"/>
    <mergeCell ref="H5:J6"/>
    <mergeCell ref="K5:M6"/>
    <mergeCell ref="N5:P6"/>
    <mergeCell ref="Q5:S6"/>
    <mergeCell ref="Q66:R66"/>
    <mergeCell ref="T66:U66"/>
    <mergeCell ref="A1:Y1"/>
    <mergeCell ref="T67:T68"/>
    <mergeCell ref="U67:U68"/>
    <mergeCell ref="V67:V68"/>
    <mergeCell ref="W67:W68"/>
    <mergeCell ref="X67:X68"/>
    <mergeCell ref="Y67:Y68"/>
    <mergeCell ref="N67:N68"/>
    <mergeCell ref="O67:O68"/>
    <mergeCell ref="P67:P68"/>
    <mergeCell ref="Q67:Q68"/>
    <mergeCell ref="R67:R68"/>
    <mergeCell ref="S67:S68"/>
    <mergeCell ref="W66:X66"/>
    <mergeCell ref="A67:A68"/>
    <mergeCell ref="A2:Y2"/>
    <mergeCell ref="K67:K68"/>
    <mergeCell ref="L67:L68"/>
    <mergeCell ref="M67:M68"/>
    <mergeCell ref="C66:G66"/>
    <mergeCell ref="H66:I66"/>
    <mergeCell ref="K66:L66"/>
    <mergeCell ref="H67:H68"/>
    <mergeCell ref="I67:I68"/>
    <mergeCell ref="J67:J68"/>
    <mergeCell ref="F67:G67"/>
    <mergeCell ref="C67:E67"/>
    <mergeCell ref="Z4:Z7"/>
    <mergeCell ref="C55:E55"/>
    <mergeCell ref="C44:E44"/>
    <mergeCell ref="N66:O66"/>
    <mergeCell ref="C60:E60"/>
  </mergeCells>
  <pageMargins left="0.39370078740157483" right="0.39370078740157483" top="0.74803149606299213" bottom="0.74803149606299213" header="0.31496062992125984" footer="0.31496062992125984"/>
  <pageSetup paperSize="9" orientation="landscape" r:id="rId1"/>
  <headerFooter>
    <oddHeader>&amp;RTiR  1 stopień</oddHeader>
    <oddFooter>&amp;A&amp;RStrona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74"/>
  <sheetViews>
    <sheetView tabSelected="1" zoomScaleNormal="100" workbookViewId="0">
      <pane xSplit="2" ySplit="6" topLeftCell="C52" activePane="bottomRight" state="frozen"/>
      <selection pane="topRight" activeCell="C1" sqref="C1"/>
      <selection pane="bottomLeft" activeCell="A7" sqref="A7"/>
      <selection pane="bottomRight" activeCell="H48" sqref="H48"/>
    </sheetView>
  </sheetViews>
  <sheetFormatPr defaultColWidth="9.140625" defaultRowHeight="15" x14ac:dyDescent="0.25"/>
  <cols>
    <col min="1" max="1" width="3" style="1" customWidth="1"/>
    <col min="2" max="2" width="29.28515625" style="113" customWidth="1"/>
    <col min="3" max="7" width="4.5703125" style="1" customWidth="1"/>
    <col min="8" max="25" width="4.28515625" style="1" customWidth="1"/>
    <col min="26" max="26" width="5.28515625" style="1" customWidth="1"/>
    <col min="27" max="30" width="9.140625" style="1"/>
    <col min="31" max="32" width="9.140625" style="20"/>
    <col min="33" max="16384" width="9.140625" style="1"/>
  </cols>
  <sheetData>
    <row r="1" spans="1:32" x14ac:dyDescent="0.25">
      <c r="A1" s="310" t="s">
        <v>18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159"/>
      <c r="AD1" s="117" t="s">
        <v>79</v>
      </c>
    </row>
    <row r="2" spans="1:32" x14ac:dyDescent="0.25">
      <c r="A2" s="310" t="s">
        <v>81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159"/>
      <c r="AD2" s="118" t="s">
        <v>80</v>
      </c>
    </row>
    <row r="3" spans="1:32" ht="15.75" thickBot="1" x14ac:dyDescent="0.3">
      <c r="A3" s="311" t="str">
        <f>Stacjonarne!A3</f>
        <v xml:space="preserve">   KIERUNEK  Turystyka i Rekreacja -  AWF we Wrocławiu od roku  2020/2023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1"/>
      <c r="W3" s="311"/>
      <c r="X3" s="311"/>
      <c r="Y3" s="311"/>
      <c r="Z3" s="160"/>
    </row>
    <row r="4" spans="1:32" x14ac:dyDescent="0.25">
      <c r="A4" s="284"/>
      <c r="B4" s="285" t="s">
        <v>0</v>
      </c>
      <c r="C4" s="285" t="s">
        <v>1</v>
      </c>
      <c r="D4" s="285"/>
      <c r="E4" s="285"/>
      <c r="F4" s="285"/>
      <c r="G4" s="285"/>
      <c r="H4" s="287" t="str">
        <f>Stacjonarne!H4</f>
        <v>I rok   2020/21</v>
      </c>
      <c r="I4" s="288"/>
      <c r="J4" s="288"/>
      <c r="K4" s="288"/>
      <c r="L4" s="288"/>
      <c r="M4" s="289"/>
      <c r="N4" s="290" t="str">
        <f>Stacjonarne!N4</f>
        <v>II rok   2021/22</v>
      </c>
      <c r="O4" s="288"/>
      <c r="P4" s="288"/>
      <c r="Q4" s="288"/>
      <c r="R4" s="288"/>
      <c r="S4" s="291"/>
      <c r="T4" s="287" t="str">
        <f>Stacjonarne!T4</f>
        <v>III rok   2022/23</v>
      </c>
      <c r="U4" s="288"/>
      <c r="V4" s="288"/>
      <c r="W4" s="288"/>
      <c r="X4" s="288"/>
      <c r="Y4" s="289"/>
      <c r="Z4" s="253" t="s">
        <v>35</v>
      </c>
    </row>
    <row r="5" spans="1:32" ht="15.75" customHeight="1" x14ac:dyDescent="0.25">
      <c r="A5" s="282"/>
      <c r="B5" s="286"/>
      <c r="C5" s="286"/>
      <c r="D5" s="286"/>
      <c r="E5" s="286"/>
      <c r="F5" s="286"/>
      <c r="G5" s="286"/>
      <c r="H5" s="282" t="s">
        <v>73</v>
      </c>
      <c r="I5" s="256"/>
      <c r="J5" s="256"/>
      <c r="K5" s="256" t="s">
        <v>74</v>
      </c>
      <c r="L5" s="256"/>
      <c r="M5" s="283"/>
      <c r="N5" s="282" t="s">
        <v>75</v>
      </c>
      <c r="O5" s="256"/>
      <c r="P5" s="256"/>
      <c r="Q5" s="256" t="s">
        <v>76</v>
      </c>
      <c r="R5" s="256"/>
      <c r="S5" s="283"/>
      <c r="T5" s="282" t="s">
        <v>77</v>
      </c>
      <c r="U5" s="256"/>
      <c r="V5" s="256"/>
      <c r="W5" s="256" t="s">
        <v>78</v>
      </c>
      <c r="X5" s="256"/>
      <c r="Y5" s="283"/>
      <c r="Z5" s="254"/>
    </row>
    <row r="6" spans="1:32" x14ac:dyDescent="0.25">
      <c r="A6" s="282"/>
      <c r="B6" s="286"/>
      <c r="C6" s="286"/>
      <c r="D6" s="286"/>
      <c r="E6" s="286"/>
      <c r="F6" s="286"/>
      <c r="G6" s="286"/>
      <c r="H6" s="282"/>
      <c r="I6" s="256"/>
      <c r="J6" s="256"/>
      <c r="K6" s="256"/>
      <c r="L6" s="256"/>
      <c r="M6" s="283"/>
      <c r="N6" s="282"/>
      <c r="O6" s="256"/>
      <c r="P6" s="256"/>
      <c r="Q6" s="256"/>
      <c r="R6" s="256"/>
      <c r="S6" s="283"/>
      <c r="T6" s="282"/>
      <c r="U6" s="256"/>
      <c r="V6" s="256"/>
      <c r="W6" s="256"/>
      <c r="X6" s="256"/>
      <c r="Y6" s="283"/>
      <c r="Z6" s="254"/>
    </row>
    <row r="7" spans="1:32" ht="48" customHeight="1" thickBot="1" x14ac:dyDescent="0.3">
      <c r="A7" s="2"/>
      <c r="B7" s="3"/>
      <c r="C7" s="4" t="s">
        <v>2</v>
      </c>
      <c r="D7" s="5" t="s">
        <v>3</v>
      </c>
      <c r="E7" s="6" t="s">
        <v>25</v>
      </c>
      <c r="F7" s="4" t="s">
        <v>26</v>
      </c>
      <c r="G7" s="7" t="s">
        <v>4</v>
      </c>
      <c r="H7" s="8" t="s">
        <v>5</v>
      </c>
      <c r="I7" s="9" t="s">
        <v>3</v>
      </c>
      <c r="J7" s="10" t="s">
        <v>6</v>
      </c>
      <c r="K7" s="9" t="s">
        <v>5</v>
      </c>
      <c r="L7" s="9" t="s">
        <v>3</v>
      </c>
      <c r="M7" s="11" t="s">
        <v>6</v>
      </c>
      <c r="N7" s="8" t="s">
        <v>5</v>
      </c>
      <c r="O7" s="9" t="s">
        <v>3</v>
      </c>
      <c r="P7" s="10" t="s">
        <v>6</v>
      </c>
      <c r="Q7" s="9" t="s">
        <v>5</v>
      </c>
      <c r="R7" s="9" t="s">
        <v>3</v>
      </c>
      <c r="S7" s="11" t="s">
        <v>6</v>
      </c>
      <c r="T7" s="8" t="s">
        <v>5</v>
      </c>
      <c r="U7" s="9" t="s">
        <v>3</v>
      </c>
      <c r="V7" s="10" t="s">
        <v>6</v>
      </c>
      <c r="W7" s="9" t="s">
        <v>2</v>
      </c>
      <c r="X7" s="9" t="s">
        <v>3</v>
      </c>
      <c r="Y7" s="11" t="s">
        <v>6</v>
      </c>
      <c r="Z7" s="255"/>
      <c r="AA7" s="12" t="s">
        <v>27</v>
      </c>
      <c r="AB7" s="13" t="s">
        <v>28</v>
      </c>
      <c r="AC7" s="13" t="s">
        <v>29</v>
      </c>
      <c r="AD7" s="13" t="s">
        <v>4</v>
      </c>
      <c r="AE7" s="20" t="s">
        <v>83</v>
      </c>
      <c r="AF7" s="20" t="s">
        <v>98</v>
      </c>
    </row>
    <row r="8" spans="1:32" x14ac:dyDescent="0.25">
      <c r="A8" s="14" t="s">
        <v>7</v>
      </c>
      <c r="B8" s="15" t="s">
        <v>37</v>
      </c>
      <c r="C8" s="16"/>
      <c r="D8" s="16"/>
      <c r="E8" s="16"/>
      <c r="F8" s="16"/>
      <c r="G8" s="16"/>
      <c r="H8" s="17"/>
      <c r="I8" s="16"/>
      <c r="J8" s="16"/>
      <c r="K8" s="16"/>
      <c r="L8" s="16"/>
      <c r="M8" s="18"/>
      <c r="N8" s="17"/>
      <c r="O8" s="16"/>
      <c r="P8" s="16"/>
      <c r="Q8" s="16"/>
      <c r="R8" s="16"/>
      <c r="S8" s="18"/>
      <c r="T8" s="17"/>
      <c r="U8" s="16"/>
      <c r="V8" s="16"/>
      <c r="W8" s="16"/>
      <c r="X8" s="16"/>
      <c r="Y8" s="18"/>
      <c r="Z8" s="19"/>
      <c r="AA8" s="20"/>
      <c r="AB8" s="13"/>
      <c r="AC8" s="20"/>
      <c r="AD8" s="20"/>
      <c r="AE8" s="20">
        <v>0</v>
      </c>
      <c r="AF8" s="20">
        <v>0</v>
      </c>
    </row>
    <row r="9" spans="1:32" x14ac:dyDescent="0.25">
      <c r="A9" s="21">
        <v>1</v>
      </c>
      <c r="B9" s="22" t="str">
        <f>Stacjonarne!B9</f>
        <v>Podstawy ekonomii</v>
      </c>
      <c r="C9" s="153">
        <f>H9+K9+N9+Q9+T9+W9</f>
        <v>9</v>
      </c>
      <c r="D9" s="153">
        <f>I9+L9+O9+R9+U9+X9</f>
        <v>9</v>
      </c>
      <c r="E9" s="152">
        <f>C9+D9</f>
        <v>18</v>
      </c>
      <c r="F9" s="25" t="s">
        <v>20</v>
      </c>
      <c r="G9" s="26">
        <v>45</v>
      </c>
      <c r="H9" s="21">
        <f>(Stacjonarne!H9/100)*60</f>
        <v>9</v>
      </c>
      <c r="I9" s="27">
        <f>(Stacjonarne!I9/100)*60</f>
        <v>9</v>
      </c>
      <c r="J9" s="28">
        <f>Stacjonarne!J9</f>
        <v>3</v>
      </c>
      <c r="K9" s="27"/>
      <c r="L9" s="27"/>
      <c r="M9" s="29"/>
      <c r="N9" s="21"/>
      <c r="O9" s="27"/>
      <c r="P9" s="28"/>
      <c r="Q9" s="27"/>
      <c r="R9" s="27"/>
      <c r="S9" s="29"/>
      <c r="T9" s="21"/>
      <c r="U9" s="27"/>
      <c r="V9" s="28"/>
      <c r="W9" s="27"/>
      <c r="X9" s="27"/>
      <c r="Y9" s="29"/>
      <c r="Z9" s="30" t="str">
        <f>Stacjonarne!Z9</f>
        <v>W-2</v>
      </c>
      <c r="AA9" s="20">
        <f>J9+M9+P9+S9+V9+Y9</f>
        <v>3</v>
      </c>
      <c r="AB9" s="13">
        <f>AA9*25</f>
        <v>75</v>
      </c>
      <c r="AC9" s="20">
        <f>E9</f>
        <v>18</v>
      </c>
      <c r="AD9" s="20">
        <f>AB9-AC9</f>
        <v>57</v>
      </c>
      <c r="AE9" s="20">
        <f>Stacjonarne!AE9</f>
        <v>1</v>
      </c>
      <c r="AF9" s="20" t="str">
        <f>Stacjonarne!AF9</f>
        <v>Moduł 1</v>
      </c>
    </row>
    <row r="10" spans="1:32" x14ac:dyDescent="0.25">
      <c r="A10" s="21">
        <v>2</v>
      </c>
      <c r="B10" s="22" t="str">
        <f>Stacjonarne!B10</f>
        <v xml:space="preserve">Pływanie </v>
      </c>
      <c r="C10" s="153">
        <f t="shared" ref="C10:D18" si="0">H10+K10+N10+Q10+T10+W10</f>
        <v>9</v>
      </c>
      <c r="D10" s="153">
        <f t="shared" si="0"/>
        <v>18</v>
      </c>
      <c r="E10" s="152">
        <f t="shared" ref="E10:E18" si="1">C10+D10</f>
        <v>27</v>
      </c>
      <c r="F10" s="25"/>
      <c r="G10" s="26">
        <v>30</v>
      </c>
      <c r="H10" s="21">
        <f>(Stacjonarne!H10/100)*60</f>
        <v>9</v>
      </c>
      <c r="I10" s="27">
        <f>(Stacjonarne!I10/100)*60</f>
        <v>18</v>
      </c>
      <c r="J10" s="28">
        <f>Stacjonarne!J10</f>
        <v>4</v>
      </c>
      <c r="K10" s="27"/>
      <c r="L10" s="27"/>
      <c r="M10" s="29"/>
      <c r="N10" s="21"/>
      <c r="O10" s="27"/>
      <c r="P10" s="28"/>
      <c r="Q10" s="27"/>
      <c r="R10" s="27"/>
      <c r="S10" s="29"/>
      <c r="T10" s="21"/>
      <c r="U10" s="27"/>
      <c r="V10" s="28"/>
      <c r="W10" s="27"/>
      <c r="X10" s="27"/>
      <c r="Y10" s="29"/>
      <c r="Z10" s="30" t="str">
        <f>Stacjonarne!Z10</f>
        <v>W-9</v>
      </c>
      <c r="AA10" s="203">
        <f t="shared" ref="AA10:AA62" si="2">J10+M10+P10+S10+V10+Y10</f>
        <v>4</v>
      </c>
      <c r="AB10" s="13">
        <f t="shared" ref="AB10:AB61" si="3">AA10*25</f>
        <v>100</v>
      </c>
      <c r="AC10" s="20">
        <f t="shared" ref="AC10:AC61" si="4">E10</f>
        <v>27</v>
      </c>
      <c r="AD10" s="20">
        <f t="shared" ref="AD10:AD61" si="5">AB10-AC10</f>
        <v>73</v>
      </c>
      <c r="AE10" s="20">
        <f>Stacjonarne!AE10</f>
        <v>1</v>
      </c>
      <c r="AF10" s="20" t="str">
        <f>Stacjonarne!AF10</f>
        <v>Moduł 1</v>
      </c>
    </row>
    <row r="11" spans="1:32" x14ac:dyDescent="0.25">
      <c r="A11" s="21">
        <v>3</v>
      </c>
      <c r="B11" s="22" t="str">
        <f>Stacjonarne!B11</f>
        <v xml:space="preserve">Socjologia  </v>
      </c>
      <c r="C11" s="153">
        <f t="shared" si="0"/>
        <v>6</v>
      </c>
      <c r="D11" s="153">
        <f t="shared" si="0"/>
        <v>12</v>
      </c>
      <c r="E11" s="152">
        <f t="shared" si="1"/>
        <v>18</v>
      </c>
      <c r="F11" s="25"/>
      <c r="G11" s="26">
        <v>20</v>
      </c>
      <c r="H11" s="21">
        <f>(Stacjonarne!H11/100)*60</f>
        <v>6</v>
      </c>
      <c r="I11" s="27">
        <f>(Stacjonarne!I11/100)*60</f>
        <v>12</v>
      </c>
      <c r="J11" s="28">
        <f>Stacjonarne!J11</f>
        <v>2</v>
      </c>
      <c r="K11" s="27"/>
      <c r="L11" s="27"/>
      <c r="M11" s="29"/>
      <c r="N11" s="21"/>
      <c r="O11" s="27"/>
      <c r="P11" s="28"/>
      <c r="Q11" s="27"/>
      <c r="R11" s="27"/>
      <c r="S11" s="29"/>
      <c r="T11" s="21"/>
      <c r="U11" s="27"/>
      <c r="V11" s="28"/>
      <c r="W11" s="27"/>
      <c r="X11" s="27"/>
      <c r="Y11" s="29"/>
      <c r="Z11" s="30" t="str">
        <f>Stacjonarne!Z11</f>
        <v>F3</v>
      </c>
      <c r="AA11" s="203">
        <f t="shared" si="2"/>
        <v>2</v>
      </c>
      <c r="AB11" s="13">
        <f t="shared" si="3"/>
        <v>50</v>
      </c>
      <c r="AC11" s="20">
        <f t="shared" si="4"/>
        <v>18</v>
      </c>
      <c r="AD11" s="20">
        <f t="shared" si="5"/>
        <v>32</v>
      </c>
      <c r="AE11" s="20">
        <f>Stacjonarne!AE11</f>
        <v>1</v>
      </c>
      <c r="AF11" s="20" t="str">
        <f>Stacjonarne!AF11</f>
        <v>Moduł 1</v>
      </c>
    </row>
    <row r="12" spans="1:32" ht="26.45" customHeight="1" x14ac:dyDescent="0.25">
      <c r="A12" s="21">
        <v>4</v>
      </c>
      <c r="B12" s="22" t="str">
        <f>Stacjonarne!B12</f>
        <v>Język oddziaływań perswazyjnych</v>
      </c>
      <c r="C12" s="153">
        <f t="shared" si="0"/>
        <v>6</v>
      </c>
      <c r="D12" s="153">
        <f t="shared" si="0"/>
        <v>12</v>
      </c>
      <c r="E12" s="152">
        <f t="shared" si="1"/>
        <v>18</v>
      </c>
      <c r="F12" s="25"/>
      <c r="G12" s="26">
        <v>45</v>
      </c>
      <c r="H12" s="21">
        <f>(Stacjonarne!H12/100)*60</f>
        <v>6</v>
      </c>
      <c r="I12" s="27">
        <f>(Stacjonarne!I12/100)*60</f>
        <v>12</v>
      </c>
      <c r="J12" s="28">
        <f>Stacjonarne!J12</f>
        <v>3</v>
      </c>
      <c r="K12" s="27"/>
      <c r="L12" s="27"/>
      <c r="M12" s="29"/>
      <c r="N12" s="21"/>
      <c r="O12" s="27"/>
      <c r="P12" s="28"/>
      <c r="Q12" s="27"/>
      <c r="R12" s="27"/>
      <c r="S12" s="29"/>
      <c r="T12" s="21"/>
      <c r="U12" s="27"/>
      <c r="V12" s="28"/>
      <c r="W12" s="27"/>
      <c r="X12" s="27"/>
      <c r="Y12" s="29"/>
      <c r="Z12" s="30" t="str">
        <f>Stacjonarne!Z12</f>
        <v>W-2</v>
      </c>
      <c r="AA12" s="203">
        <f t="shared" si="2"/>
        <v>3</v>
      </c>
      <c r="AB12" s="13">
        <f t="shared" si="3"/>
        <v>75</v>
      </c>
      <c r="AC12" s="20">
        <f t="shared" si="4"/>
        <v>18</v>
      </c>
      <c r="AD12" s="20">
        <f t="shared" si="5"/>
        <v>57</v>
      </c>
      <c r="AE12" s="20">
        <f>Stacjonarne!AE12</f>
        <v>1</v>
      </c>
      <c r="AF12" s="20" t="str">
        <f>Stacjonarne!AF12</f>
        <v>Moduł 1</v>
      </c>
    </row>
    <row r="13" spans="1:32" x14ac:dyDescent="0.25">
      <c r="A13" s="21">
        <v>5</v>
      </c>
      <c r="B13" s="22" t="str">
        <f>Stacjonarne!B13</f>
        <v xml:space="preserve">Filozofia z elementami etyki </v>
      </c>
      <c r="C13" s="153">
        <f t="shared" si="0"/>
        <v>18</v>
      </c>
      <c r="D13" s="153">
        <f t="shared" si="0"/>
        <v>0</v>
      </c>
      <c r="E13" s="152">
        <f t="shared" si="1"/>
        <v>18</v>
      </c>
      <c r="F13" s="25"/>
      <c r="G13" s="26">
        <v>70</v>
      </c>
      <c r="H13" s="21"/>
      <c r="I13" s="27"/>
      <c r="J13" s="28"/>
      <c r="K13" s="27">
        <f>(Stacjonarne!K13/100)*60</f>
        <v>18</v>
      </c>
      <c r="L13" s="27">
        <f>(Stacjonarne!L13/100)*60</f>
        <v>0</v>
      </c>
      <c r="M13" s="95">
        <f>Stacjonarne!M13</f>
        <v>4</v>
      </c>
      <c r="N13" s="21"/>
      <c r="O13" s="27"/>
      <c r="P13" s="28"/>
      <c r="Q13" s="27"/>
      <c r="R13" s="27"/>
      <c r="S13" s="29"/>
      <c r="T13" s="21"/>
      <c r="U13" s="27"/>
      <c r="V13" s="28"/>
      <c r="W13" s="27"/>
      <c r="X13" s="27"/>
      <c r="Y13" s="29"/>
      <c r="Z13" s="30" t="str">
        <f>Stacjonarne!Z13</f>
        <v>F-3</v>
      </c>
      <c r="AA13" s="203">
        <f t="shared" si="2"/>
        <v>4</v>
      </c>
      <c r="AB13" s="13">
        <f t="shared" si="3"/>
        <v>100</v>
      </c>
      <c r="AC13" s="20">
        <f t="shared" si="4"/>
        <v>18</v>
      </c>
      <c r="AD13" s="20">
        <f t="shared" si="5"/>
        <v>82</v>
      </c>
      <c r="AE13" s="20">
        <f>Stacjonarne!AE13</f>
        <v>2</v>
      </c>
      <c r="AF13" s="20" t="str">
        <f>Stacjonarne!AF13</f>
        <v>Moduł 1</v>
      </c>
    </row>
    <row r="14" spans="1:32" x14ac:dyDescent="0.25">
      <c r="A14" s="21">
        <v>6</v>
      </c>
      <c r="B14" s="22" t="str">
        <f>Stacjonarne!B14</f>
        <v xml:space="preserve"> Współczesne trendy w żywieniu</v>
      </c>
      <c r="C14" s="153">
        <f t="shared" si="0"/>
        <v>6</v>
      </c>
      <c r="D14" s="153">
        <f t="shared" si="0"/>
        <v>12</v>
      </c>
      <c r="E14" s="152">
        <f t="shared" si="1"/>
        <v>18</v>
      </c>
      <c r="F14" s="25"/>
      <c r="G14" s="26">
        <v>70</v>
      </c>
      <c r="H14" s="21"/>
      <c r="I14" s="27"/>
      <c r="J14" s="28"/>
      <c r="K14" s="27">
        <f>(Stacjonarne!K14/100)*60</f>
        <v>6</v>
      </c>
      <c r="L14" s="27">
        <f>(Stacjonarne!L14/100)*60</f>
        <v>12</v>
      </c>
      <c r="M14" s="95">
        <f>Stacjonarne!M14</f>
        <v>4</v>
      </c>
      <c r="N14" s="21"/>
      <c r="O14" s="27"/>
      <c r="P14" s="28"/>
      <c r="Q14" s="27"/>
      <c r="R14" s="27"/>
      <c r="S14" s="29"/>
      <c r="T14" s="21"/>
      <c r="U14" s="27"/>
      <c r="V14" s="28"/>
      <c r="W14" s="27"/>
      <c r="X14" s="27"/>
      <c r="Y14" s="29"/>
      <c r="Z14" s="30" t="str">
        <f>Stacjonarne!Z14</f>
        <v>S-3</v>
      </c>
      <c r="AA14" s="203">
        <f t="shared" si="2"/>
        <v>4</v>
      </c>
      <c r="AB14" s="13">
        <f t="shared" si="3"/>
        <v>100</v>
      </c>
      <c r="AC14" s="20">
        <f t="shared" si="4"/>
        <v>18</v>
      </c>
      <c r="AD14" s="20">
        <f t="shared" si="5"/>
        <v>82</v>
      </c>
      <c r="AE14" s="20">
        <f>Stacjonarne!AE14</f>
        <v>2</v>
      </c>
      <c r="AF14" s="20" t="str">
        <f>Stacjonarne!AF14</f>
        <v>Moduł 1</v>
      </c>
    </row>
    <row r="15" spans="1:32" x14ac:dyDescent="0.25">
      <c r="A15" s="21">
        <v>7</v>
      </c>
      <c r="B15" s="22" t="str">
        <f>Stacjonarne!B15</f>
        <v xml:space="preserve">Fizjologia człowieka  </v>
      </c>
      <c r="C15" s="153">
        <f t="shared" si="0"/>
        <v>12</v>
      </c>
      <c r="D15" s="153">
        <f t="shared" si="0"/>
        <v>12</v>
      </c>
      <c r="E15" s="152">
        <f t="shared" si="1"/>
        <v>24</v>
      </c>
      <c r="F15" s="25" t="s">
        <v>20</v>
      </c>
      <c r="G15" s="26">
        <v>35</v>
      </c>
      <c r="H15" s="21"/>
      <c r="I15" s="27"/>
      <c r="J15" s="28"/>
      <c r="K15" s="27"/>
      <c r="L15" s="27"/>
      <c r="M15" s="29"/>
      <c r="N15" s="21">
        <f>(Stacjonarne!N15/100)*60</f>
        <v>12</v>
      </c>
      <c r="O15" s="169">
        <f>(Stacjonarne!O15/100)*60</f>
        <v>12</v>
      </c>
      <c r="P15" s="28">
        <f>Stacjonarne!P15</f>
        <v>3</v>
      </c>
      <c r="Q15" s="27"/>
      <c r="R15" s="27"/>
      <c r="S15" s="29"/>
      <c r="T15" s="21"/>
      <c r="U15" s="27"/>
      <c r="V15" s="31"/>
      <c r="W15" s="27"/>
      <c r="X15" s="27"/>
      <c r="Y15" s="29"/>
      <c r="Z15" s="30" t="str">
        <f>Stacjonarne!Z15</f>
        <v>W-3</v>
      </c>
      <c r="AA15" s="203">
        <f t="shared" si="2"/>
        <v>3</v>
      </c>
      <c r="AB15" s="13">
        <f t="shared" si="3"/>
        <v>75</v>
      </c>
      <c r="AC15" s="20">
        <f t="shared" si="4"/>
        <v>24</v>
      </c>
      <c r="AD15" s="20">
        <f t="shared" si="5"/>
        <v>51</v>
      </c>
      <c r="AE15" s="20">
        <f>Stacjonarne!AE15</f>
        <v>3</v>
      </c>
      <c r="AF15" s="20" t="str">
        <f>Stacjonarne!AF15</f>
        <v>Moduł 1</v>
      </c>
    </row>
    <row r="16" spans="1:32" ht="14.45" customHeight="1" x14ac:dyDescent="0.25">
      <c r="A16" s="21">
        <v>8</v>
      </c>
      <c r="B16" s="22" t="str">
        <f>Stacjonarne!B16</f>
        <v>Kultura słowa</v>
      </c>
      <c r="C16" s="153">
        <f t="shared" si="0"/>
        <v>6</v>
      </c>
      <c r="D16" s="153">
        <f t="shared" si="0"/>
        <v>9</v>
      </c>
      <c r="E16" s="152">
        <f t="shared" si="1"/>
        <v>15</v>
      </c>
      <c r="F16" s="25"/>
      <c r="G16" s="26">
        <v>10</v>
      </c>
      <c r="H16" s="21"/>
      <c r="I16" s="27"/>
      <c r="J16" s="28"/>
      <c r="K16" s="27"/>
      <c r="L16" s="27"/>
      <c r="M16" s="29"/>
      <c r="N16" s="21">
        <f>(Stacjonarne!N16/100)*60</f>
        <v>6</v>
      </c>
      <c r="O16" s="169">
        <f>(Stacjonarne!O16/100)*60</f>
        <v>9</v>
      </c>
      <c r="P16" s="28">
        <f>Stacjonarne!P16</f>
        <v>2</v>
      </c>
      <c r="Q16" s="27"/>
      <c r="R16" s="27"/>
      <c r="S16" s="29"/>
      <c r="T16" s="21"/>
      <c r="U16" s="27"/>
      <c r="V16" s="28"/>
      <c r="W16" s="27"/>
      <c r="X16" s="27"/>
      <c r="Y16" s="29"/>
      <c r="Z16" s="30" t="str">
        <f>Stacjonarne!Z16</f>
        <v>W-2</v>
      </c>
      <c r="AA16" s="203">
        <f t="shared" si="2"/>
        <v>2</v>
      </c>
      <c r="AB16" s="13">
        <f t="shared" si="3"/>
        <v>50</v>
      </c>
      <c r="AC16" s="20">
        <f t="shared" si="4"/>
        <v>15</v>
      </c>
      <c r="AD16" s="20">
        <f t="shared" si="5"/>
        <v>35</v>
      </c>
      <c r="AE16" s="20">
        <f>Stacjonarne!AE16</f>
        <v>3</v>
      </c>
      <c r="AF16" s="20" t="str">
        <f>Stacjonarne!AF16</f>
        <v>Moduł 1</v>
      </c>
    </row>
    <row r="17" spans="1:32" x14ac:dyDescent="0.25">
      <c r="A17" s="21" t="s">
        <v>135</v>
      </c>
      <c r="B17" s="22" t="str">
        <f>Stacjonarne!B17</f>
        <v>Podstawy psychologii</v>
      </c>
      <c r="C17" s="153">
        <f t="shared" si="0"/>
        <v>6</v>
      </c>
      <c r="D17" s="153">
        <f t="shared" si="0"/>
        <v>12</v>
      </c>
      <c r="E17" s="152">
        <f t="shared" si="1"/>
        <v>18</v>
      </c>
      <c r="F17" s="25" t="s">
        <v>20</v>
      </c>
      <c r="G17" s="26">
        <v>70</v>
      </c>
      <c r="H17" s="21"/>
      <c r="I17" s="27"/>
      <c r="J17" s="28"/>
      <c r="K17" s="27"/>
      <c r="L17" s="27"/>
      <c r="M17" s="29"/>
      <c r="N17" s="21"/>
      <c r="O17" s="27"/>
      <c r="P17" s="28"/>
      <c r="Q17" s="27">
        <f>(Stacjonarne!Q17/100)*60</f>
        <v>6</v>
      </c>
      <c r="R17" s="27">
        <f>(Stacjonarne!R17/100)*60</f>
        <v>12</v>
      </c>
      <c r="S17" s="95">
        <f>Stacjonarne!S17</f>
        <v>2</v>
      </c>
      <c r="T17" s="21"/>
      <c r="U17" s="27"/>
      <c r="V17" s="28"/>
      <c r="W17" s="27"/>
      <c r="X17" s="27"/>
      <c r="Y17" s="29"/>
      <c r="Z17" s="30" t="str">
        <f>Stacjonarne!Z17</f>
        <v>W-8</v>
      </c>
      <c r="AA17" s="203">
        <f t="shared" si="2"/>
        <v>2</v>
      </c>
      <c r="AB17" s="13">
        <f t="shared" si="3"/>
        <v>50</v>
      </c>
      <c r="AC17" s="20">
        <f t="shared" si="4"/>
        <v>18</v>
      </c>
      <c r="AD17" s="20">
        <f t="shared" si="5"/>
        <v>32</v>
      </c>
      <c r="AE17" s="20">
        <f>Stacjonarne!AE17</f>
        <v>4</v>
      </c>
      <c r="AF17" s="20" t="str">
        <f>Stacjonarne!AF17</f>
        <v>Moduł 1</v>
      </c>
    </row>
    <row r="18" spans="1:32" ht="22.5" x14ac:dyDescent="0.25">
      <c r="A18" s="21">
        <v>10</v>
      </c>
      <c r="B18" s="22" t="str">
        <f>Stacjonarne!B18</f>
        <v xml:space="preserve">Technologie informacyjne i ochrona własności intelektualnej   </v>
      </c>
      <c r="C18" s="153">
        <f t="shared" si="0"/>
        <v>12</v>
      </c>
      <c r="D18" s="153">
        <f t="shared" si="0"/>
        <v>9</v>
      </c>
      <c r="E18" s="152">
        <f t="shared" si="1"/>
        <v>21</v>
      </c>
      <c r="F18" s="25"/>
      <c r="G18" s="26">
        <v>40</v>
      </c>
      <c r="H18" s="21"/>
      <c r="I18" s="27"/>
      <c r="J18" s="28"/>
      <c r="K18" s="27"/>
      <c r="L18" s="27"/>
      <c r="M18" s="29"/>
      <c r="N18" s="21"/>
      <c r="O18" s="27"/>
      <c r="P18" s="28"/>
      <c r="Q18" s="27">
        <f>(Stacjonarne!Q18/100)*60</f>
        <v>12</v>
      </c>
      <c r="R18" s="27">
        <f>(Stacjonarne!R18/100)*60</f>
        <v>9</v>
      </c>
      <c r="S18" s="95">
        <f>Stacjonarne!S18</f>
        <v>2</v>
      </c>
      <c r="T18" s="21"/>
      <c r="U18" s="27"/>
      <c r="V18" s="28"/>
      <c r="W18" s="27"/>
      <c r="X18" s="27"/>
      <c r="Y18" s="29"/>
      <c r="Z18" s="30" t="str">
        <f>Stacjonarne!Z18</f>
        <v>W-1</v>
      </c>
      <c r="AA18" s="203">
        <f t="shared" si="2"/>
        <v>2</v>
      </c>
      <c r="AB18" s="13">
        <f t="shared" si="3"/>
        <v>50</v>
      </c>
      <c r="AC18" s="20">
        <f t="shared" si="4"/>
        <v>21</v>
      </c>
      <c r="AD18" s="20">
        <f t="shared" si="5"/>
        <v>29</v>
      </c>
      <c r="AE18" s="20">
        <f>Stacjonarne!AE18</f>
        <v>4</v>
      </c>
      <c r="AF18" s="20" t="str">
        <f>Stacjonarne!AF18</f>
        <v>I Moduł</v>
      </c>
    </row>
    <row r="19" spans="1:32" x14ac:dyDescent="0.25">
      <c r="A19" s="21"/>
      <c r="B19" s="32" t="s">
        <v>19</v>
      </c>
      <c r="C19" s="223">
        <f>SUM(C9:C18)</f>
        <v>90</v>
      </c>
      <c r="D19" s="223">
        <f>SUM(D9:D18)</f>
        <v>105</v>
      </c>
      <c r="E19" s="223">
        <f>SUM(E9:E18)</f>
        <v>195</v>
      </c>
      <c r="F19" s="24"/>
      <c r="G19" s="24">
        <f>SUM(G9:G18)</f>
        <v>435</v>
      </c>
      <c r="H19" s="21"/>
      <c r="I19" s="27"/>
      <c r="J19" s="28"/>
      <c r="K19" s="27"/>
      <c r="L19" s="27"/>
      <c r="M19" s="29"/>
      <c r="N19" s="21"/>
      <c r="O19" s="27"/>
      <c r="P19" s="28"/>
      <c r="Q19" s="27"/>
      <c r="R19" s="27"/>
      <c r="S19" s="29"/>
      <c r="T19" s="21"/>
      <c r="U19" s="27"/>
      <c r="V19" s="28"/>
      <c r="W19" s="27"/>
      <c r="X19" s="27"/>
      <c r="Y19" s="29"/>
      <c r="Z19" s="30"/>
      <c r="AA19" s="203">
        <f t="shared" si="2"/>
        <v>0</v>
      </c>
      <c r="AB19" s="13"/>
      <c r="AC19" s="20"/>
      <c r="AD19" s="20"/>
      <c r="AE19" s="20">
        <f>Stacjonarne!AE19</f>
        <v>0</v>
      </c>
      <c r="AF19" s="20">
        <f>Stacjonarne!AF19</f>
        <v>0</v>
      </c>
    </row>
    <row r="20" spans="1:32" x14ac:dyDescent="0.25">
      <c r="A20" s="157" t="s">
        <v>8</v>
      </c>
      <c r="B20" s="33" t="s">
        <v>36</v>
      </c>
      <c r="C20" s="34"/>
      <c r="D20" s="34"/>
      <c r="E20" s="34"/>
      <c r="F20" s="34"/>
      <c r="G20" s="35"/>
      <c r="H20" s="36"/>
      <c r="I20" s="34"/>
      <c r="J20" s="34"/>
      <c r="K20" s="34"/>
      <c r="L20" s="34"/>
      <c r="M20" s="37"/>
      <c r="N20" s="36"/>
      <c r="O20" s="34"/>
      <c r="P20" s="34"/>
      <c r="Q20" s="34"/>
      <c r="R20" s="34"/>
      <c r="S20" s="37"/>
      <c r="T20" s="36"/>
      <c r="U20" s="34"/>
      <c r="V20" s="34"/>
      <c r="W20" s="34"/>
      <c r="X20" s="34"/>
      <c r="Y20" s="37"/>
      <c r="Z20" s="30"/>
      <c r="AA20" s="203">
        <f t="shared" si="2"/>
        <v>0</v>
      </c>
      <c r="AB20" s="13"/>
      <c r="AC20" s="20"/>
      <c r="AD20" s="20"/>
      <c r="AE20" s="20">
        <f>Stacjonarne!AE20</f>
        <v>0</v>
      </c>
      <c r="AF20" s="20">
        <f>Stacjonarne!AF20</f>
        <v>0</v>
      </c>
    </row>
    <row r="21" spans="1:32" x14ac:dyDescent="0.25">
      <c r="A21" s="21">
        <v>1</v>
      </c>
      <c r="B21" s="165" t="str">
        <f>Stacjonarne!B21</f>
        <v>Historia kultury</v>
      </c>
      <c r="C21" s="153">
        <f t="shared" ref="C21:D36" si="6">H21+K21+N21+Q21+T21+W21</f>
        <v>13.2</v>
      </c>
      <c r="D21" s="153">
        <f>I21+L21+O21+R21+U21+X21</f>
        <v>8.4</v>
      </c>
      <c r="E21" s="152">
        <f>C21+D21</f>
        <v>21.6</v>
      </c>
      <c r="F21" s="166" t="s">
        <v>20</v>
      </c>
      <c r="G21" s="167">
        <v>70</v>
      </c>
      <c r="H21" s="168">
        <f>(Stacjonarne!H21/100)*60</f>
        <v>13.2</v>
      </c>
      <c r="I21" s="169">
        <f>(Stacjonarne!I21/100)*60</f>
        <v>8.4</v>
      </c>
      <c r="J21" s="170">
        <f>Stacjonarne!J21</f>
        <v>4</v>
      </c>
      <c r="K21" s="169"/>
      <c r="L21" s="169"/>
      <c r="M21" s="171"/>
      <c r="N21" s="38"/>
      <c r="O21" s="27"/>
      <c r="P21" s="28"/>
      <c r="Q21" s="27"/>
      <c r="R21" s="27"/>
      <c r="S21" s="29"/>
      <c r="T21" s="21"/>
      <c r="U21" s="27"/>
      <c r="V21" s="28"/>
      <c r="W21" s="27"/>
      <c r="X21" s="27"/>
      <c r="Y21" s="29"/>
      <c r="Z21" s="30" t="str">
        <f>Stacjonarne!Z21</f>
        <v>W-2</v>
      </c>
      <c r="AA21" s="203">
        <f t="shared" si="2"/>
        <v>4</v>
      </c>
      <c r="AB21" s="13">
        <f t="shared" si="3"/>
        <v>100</v>
      </c>
      <c r="AC21" s="20">
        <f t="shared" si="4"/>
        <v>21.6</v>
      </c>
      <c r="AD21" s="20">
        <f t="shared" si="5"/>
        <v>78.400000000000006</v>
      </c>
      <c r="AE21" s="20">
        <f>Stacjonarne!AE21</f>
        <v>1</v>
      </c>
      <c r="AF21" s="20" t="str">
        <f>Stacjonarne!AF21</f>
        <v>Moduł 2</v>
      </c>
    </row>
    <row r="22" spans="1:32" x14ac:dyDescent="0.25">
      <c r="A22" s="21">
        <v>2</v>
      </c>
      <c r="B22" s="165" t="str">
        <f>Stacjonarne!B22</f>
        <v xml:space="preserve">Pedagogika czasu wolnego </v>
      </c>
      <c r="C22" s="153">
        <f t="shared" si="6"/>
        <v>9</v>
      </c>
      <c r="D22" s="153">
        <f t="shared" si="6"/>
        <v>12</v>
      </c>
      <c r="E22" s="152">
        <f t="shared" ref="E22:E39" si="7">C22+D22</f>
        <v>21</v>
      </c>
      <c r="F22" s="25" t="s">
        <v>20</v>
      </c>
      <c r="G22" s="26">
        <v>65</v>
      </c>
      <c r="H22" s="21">
        <f>(Stacjonarne!H22/100)*60</f>
        <v>9</v>
      </c>
      <c r="I22" s="27">
        <f>(Stacjonarne!I22/100)*60</f>
        <v>12</v>
      </c>
      <c r="J22" s="28">
        <f>Stacjonarne!J22</f>
        <v>4</v>
      </c>
      <c r="K22" s="27"/>
      <c r="L22" s="27"/>
      <c r="M22" s="29"/>
      <c r="N22" s="38"/>
      <c r="O22" s="27"/>
      <c r="P22" s="28"/>
      <c r="Q22" s="27"/>
      <c r="R22" s="27"/>
      <c r="S22" s="29"/>
      <c r="T22" s="21"/>
      <c r="U22" s="27"/>
      <c r="V22" s="28"/>
      <c r="W22" s="27"/>
      <c r="X22" s="27"/>
      <c r="Y22" s="29"/>
      <c r="Z22" s="30" t="str">
        <f>Stacjonarne!Z22</f>
        <v>W-8</v>
      </c>
      <c r="AA22" s="203">
        <f t="shared" si="2"/>
        <v>4</v>
      </c>
      <c r="AB22" s="13">
        <f t="shared" si="3"/>
        <v>100</v>
      </c>
      <c r="AC22" s="20">
        <f t="shared" si="4"/>
        <v>21</v>
      </c>
      <c r="AD22" s="20">
        <f t="shared" si="5"/>
        <v>79</v>
      </c>
      <c r="AE22" s="20">
        <f>Stacjonarne!AE22</f>
        <v>1</v>
      </c>
      <c r="AF22" s="20" t="str">
        <f>Stacjonarne!AF22</f>
        <v>Moduł 2</v>
      </c>
    </row>
    <row r="23" spans="1:32" x14ac:dyDescent="0.25">
      <c r="A23" s="21">
        <v>3</v>
      </c>
      <c r="B23" s="165" t="str">
        <f>Stacjonarne!B23</f>
        <v xml:space="preserve">Podstawy rekreacji </v>
      </c>
      <c r="C23" s="153">
        <f t="shared" si="6"/>
        <v>18</v>
      </c>
      <c r="D23" s="153">
        <f t="shared" si="6"/>
        <v>6</v>
      </c>
      <c r="E23" s="152">
        <f t="shared" si="7"/>
        <v>24</v>
      </c>
      <c r="F23" s="25" t="s">
        <v>20</v>
      </c>
      <c r="G23" s="26">
        <v>60</v>
      </c>
      <c r="H23" s="21">
        <f>(Stacjonarne!H23/100)*60</f>
        <v>18</v>
      </c>
      <c r="I23" s="27">
        <f>(Stacjonarne!I23/100)*60</f>
        <v>6</v>
      </c>
      <c r="J23" s="28">
        <f>Stacjonarne!J23</f>
        <v>4</v>
      </c>
      <c r="K23" s="27"/>
      <c r="L23" s="27"/>
      <c r="M23" s="29"/>
      <c r="N23" s="21"/>
      <c r="O23" s="27"/>
      <c r="P23" s="28"/>
      <c r="Q23" s="27"/>
      <c r="R23" s="27"/>
      <c r="S23" s="29"/>
      <c r="T23" s="38"/>
      <c r="U23" s="27"/>
      <c r="V23" s="28"/>
      <c r="W23" s="27"/>
      <c r="X23" s="27"/>
      <c r="Y23" s="29"/>
      <c r="Z23" s="30" t="str">
        <f>Stacjonarne!Z23</f>
        <v>W-1</v>
      </c>
      <c r="AA23" s="203">
        <f t="shared" si="2"/>
        <v>4</v>
      </c>
      <c r="AB23" s="13">
        <f t="shared" si="3"/>
        <v>100</v>
      </c>
      <c r="AC23" s="20">
        <f t="shared" si="4"/>
        <v>24</v>
      </c>
      <c r="AD23" s="20">
        <f t="shared" si="5"/>
        <v>76</v>
      </c>
      <c r="AE23" s="20">
        <f>Stacjonarne!AE23</f>
        <v>1</v>
      </c>
      <c r="AF23" s="20" t="str">
        <f>Stacjonarne!AF23</f>
        <v>Moduł 2</v>
      </c>
    </row>
    <row r="24" spans="1:32" x14ac:dyDescent="0.25">
      <c r="A24" s="21">
        <v>4</v>
      </c>
      <c r="B24" s="165" t="str">
        <f>Stacjonarne!B24</f>
        <v xml:space="preserve">Podstawy turystyki </v>
      </c>
      <c r="C24" s="153">
        <f t="shared" si="6"/>
        <v>18</v>
      </c>
      <c r="D24" s="153">
        <f t="shared" si="6"/>
        <v>9</v>
      </c>
      <c r="E24" s="152">
        <f t="shared" si="7"/>
        <v>27</v>
      </c>
      <c r="F24" s="25" t="s">
        <v>20</v>
      </c>
      <c r="G24" s="26">
        <v>55</v>
      </c>
      <c r="H24" s="21">
        <f>(Stacjonarne!H24/100)*60</f>
        <v>18</v>
      </c>
      <c r="I24" s="27">
        <f>(Stacjonarne!I24/100)*60</f>
        <v>9</v>
      </c>
      <c r="J24" s="28">
        <f>Stacjonarne!J24</f>
        <v>4</v>
      </c>
      <c r="K24" s="27"/>
      <c r="L24" s="27"/>
      <c r="M24" s="29"/>
      <c r="N24" s="21"/>
      <c r="O24" s="27"/>
      <c r="P24" s="28"/>
      <c r="Q24" s="27"/>
      <c r="R24" s="27"/>
      <c r="S24" s="29"/>
      <c r="T24" s="38"/>
      <c r="U24" s="27"/>
      <c r="V24" s="28"/>
      <c r="W24" s="27"/>
      <c r="X24" s="27"/>
      <c r="Y24" s="29"/>
      <c r="Z24" s="30" t="str">
        <f>Stacjonarne!Z24</f>
        <v>W-2</v>
      </c>
      <c r="AA24" s="203">
        <f t="shared" si="2"/>
        <v>4</v>
      </c>
      <c r="AB24" s="13">
        <f t="shared" si="3"/>
        <v>100</v>
      </c>
      <c r="AC24" s="20">
        <f t="shared" si="4"/>
        <v>27</v>
      </c>
      <c r="AD24" s="20">
        <f t="shared" si="5"/>
        <v>73</v>
      </c>
      <c r="AE24" s="20">
        <f>Stacjonarne!AE24</f>
        <v>1</v>
      </c>
      <c r="AF24" s="20" t="str">
        <f>Stacjonarne!AF24</f>
        <v>Moduł 2</v>
      </c>
    </row>
    <row r="25" spans="1:32" x14ac:dyDescent="0.25">
      <c r="A25" s="21">
        <v>5</v>
      </c>
      <c r="B25" s="165" t="str">
        <f>Stacjonarne!B25</f>
        <v>Bezpieczeństwo w turystyce i rekreacji</v>
      </c>
      <c r="C25" s="153">
        <f t="shared" si="6"/>
        <v>9</v>
      </c>
      <c r="D25" s="153">
        <f t="shared" si="6"/>
        <v>6</v>
      </c>
      <c r="E25" s="152">
        <f t="shared" si="7"/>
        <v>15</v>
      </c>
      <c r="F25" s="25"/>
      <c r="G25" s="26">
        <v>25</v>
      </c>
      <c r="H25" s="21">
        <f>(Stacjonarne!H25/100)*60</f>
        <v>9</v>
      </c>
      <c r="I25" s="27">
        <f>(Stacjonarne!I25/100)*60</f>
        <v>6</v>
      </c>
      <c r="J25" s="28">
        <f>Stacjonarne!J25</f>
        <v>2</v>
      </c>
      <c r="K25" s="27"/>
      <c r="L25" s="27"/>
      <c r="M25" s="29"/>
      <c r="N25" s="21"/>
      <c r="O25" s="27"/>
      <c r="P25" s="28"/>
      <c r="Q25" s="27"/>
      <c r="R25" s="27"/>
      <c r="S25" s="29"/>
      <c r="T25" s="38"/>
      <c r="U25" s="27"/>
      <c r="V25" s="28"/>
      <c r="W25" s="27"/>
      <c r="X25" s="27"/>
      <c r="Y25" s="29"/>
      <c r="Z25" s="30" t="str">
        <f>Stacjonarne!Z25</f>
        <v>W-1</v>
      </c>
      <c r="AA25" s="203">
        <f t="shared" si="2"/>
        <v>2</v>
      </c>
      <c r="AB25" s="13">
        <f t="shared" si="3"/>
        <v>50</v>
      </c>
      <c r="AC25" s="20">
        <f t="shared" si="4"/>
        <v>15</v>
      </c>
      <c r="AD25" s="20">
        <f t="shared" si="5"/>
        <v>35</v>
      </c>
      <c r="AE25" s="20">
        <f>Stacjonarne!AE25</f>
        <v>1</v>
      </c>
      <c r="AF25" s="20" t="str">
        <f>Stacjonarne!AF25</f>
        <v>Moduł 2</v>
      </c>
    </row>
    <row r="26" spans="1:32" x14ac:dyDescent="0.25">
      <c r="A26" s="21">
        <v>6</v>
      </c>
      <c r="B26" s="165" t="str">
        <f>Stacjonarne!B26</f>
        <v xml:space="preserve">Geografia turystyczna </v>
      </c>
      <c r="C26" s="153">
        <f t="shared" si="6"/>
        <v>18</v>
      </c>
      <c r="D26" s="153">
        <f t="shared" si="6"/>
        <v>9</v>
      </c>
      <c r="E26" s="152">
        <f t="shared" si="7"/>
        <v>27</v>
      </c>
      <c r="F26" s="25" t="s">
        <v>20</v>
      </c>
      <c r="G26" s="26">
        <v>80</v>
      </c>
      <c r="H26" s="21"/>
      <c r="I26" s="27"/>
      <c r="J26" s="28"/>
      <c r="K26" s="27">
        <f>(Stacjonarne!K26/100)*60</f>
        <v>18</v>
      </c>
      <c r="L26" s="27">
        <f>(Stacjonarne!L26/100)*60</f>
        <v>9</v>
      </c>
      <c r="M26" s="95">
        <f>Stacjonarne!M26</f>
        <v>5</v>
      </c>
      <c r="N26" s="21"/>
      <c r="O26" s="27"/>
      <c r="P26" s="28"/>
      <c r="Q26" s="27"/>
      <c r="R26" s="27"/>
      <c r="S26" s="29"/>
      <c r="T26" s="38"/>
      <c r="U26" s="27"/>
      <c r="V26" s="28"/>
      <c r="W26" s="27"/>
      <c r="X26" s="27"/>
      <c r="Y26" s="29"/>
      <c r="Z26" s="30" t="str">
        <f>Stacjonarne!Z26</f>
        <v>W-2</v>
      </c>
      <c r="AA26" s="203">
        <f t="shared" si="2"/>
        <v>5</v>
      </c>
      <c r="AB26" s="13">
        <f t="shared" si="3"/>
        <v>125</v>
      </c>
      <c r="AC26" s="20">
        <f t="shared" si="4"/>
        <v>27</v>
      </c>
      <c r="AD26" s="20">
        <f t="shared" si="5"/>
        <v>98</v>
      </c>
      <c r="AE26" s="20">
        <f>Stacjonarne!AE26</f>
        <v>2</v>
      </c>
      <c r="AF26" s="20" t="str">
        <f>Stacjonarne!AF26</f>
        <v>Moduł 2</v>
      </c>
    </row>
    <row r="27" spans="1:32" x14ac:dyDescent="0.25">
      <c r="A27" s="21">
        <v>7</v>
      </c>
      <c r="B27" s="165" t="str">
        <f>Stacjonarne!B27</f>
        <v xml:space="preserve">Programowanie i metodyka rekreacji </v>
      </c>
      <c r="C27" s="153">
        <f t="shared" si="6"/>
        <v>18</v>
      </c>
      <c r="D27" s="153">
        <f t="shared" si="6"/>
        <v>12</v>
      </c>
      <c r="E27" s="152">
        <f t="shared" si="7"/>
        <v>30</v>
      </c>
      <c r="F27" s="25" t="s">
        <v>20</v>
      </c>
      <c r="G27" s="26">
        <v>75</v>
      </c>
      <c r="H27" s="21"/>
      <c r="I27" s="27"/>
      <c r="J27" s="28"/>
      <c r="K27" s="27">
        <f>(Stacjonarne!K27/100)*60</f>
        <v>18</v>
      </c>
      <c r="L27" s="27">
        <f>(Stacjonarne!L27/100)*60</f>
        <v>12</v>
      </c>
      <c r="M27" s="95">
        <f>Stacjonarne!M27</f>
        <v>5</v>
      </c>
      <c r="N27" s="21"/>
      <c r="O27" s="27"/>
      <c r="P27" s="28"/>
      <c r="Q27" s="27"/>
      <c r="R27" s="27"/>
      <c r="S27" s="29"/>
      <c r="T27" s="38"/>
      <c r="U27" s="27"/>
      <c r="V27" s="28"/>
      <c r="W27" s="27"/>
      <c r="X27" s="27"/>
      <c r="Y27" s="29"/>
      <c r="Z27" s="30" t="str">
        <f>Stacjonarne!Z27</f>
        <v>W-1</v>
      </c>
      <c r="AA27" s="203">
        <f t="shared" si="2"/>
        <v>5</v>
      </c>
      <c r="AB27" s="13">
        <f t="shared" si="3"/>
        <v>125</v>
      </c>
      <c r="AC27" s="20">
        <f t="shared" si="4"/>
        <v>30</v>
      </c>
      <c r="AD27" s="20">
        <f t="shared" si="5"/>
        <v>95</v>
      </c>
      <c r="AE27" s="20">
        <f>Stacjonarne!AE27</f>
        <v>2</v>
      </c>
      <c r="AF27" s="20" t="str">
        <f>Stacjonarne!AF27</f>
        <v>Moduł 2</v>
      </c>
    </row>
    <row r="28" spans="1:32" x14ac:dyDescent="0.25">
      <c r="A28" s="21">
        <v>8</v>
      </c>
      <c r="B28" s="165" t="str">
        <f>Stacjonarne!B28</f>
        <v>Ekonomika turystyki i rekreacji</v>
      </c>
      <c r="C28" s="153">
        <f t="shared" si="6"/>
        <v>12</v>
      </c>
      <c r="D28" s="153">
        <f t="shared" si="6"/>
        <v>12</v>
      </c>
      <c r="E28" s="152">
        <f t="shared" si="7"/>
        <v>24</v>
      </c>
      <c r="F28" s="25" t="s">
        <v>20</v>
      </c>
      <c r="G28" s="26">
        <v>35</v>
      </c>
      <c r="H28" s="21"/>
      <c r="I28" s="27"/>
      <c r="J28" s="28"/>
      <c r="K28" s="27"/>
      <c r="L28" s="27"/>
      <c r="M28" s="29"/>
      <c r="N28" s="21">
        <f>(Stacjonarne!N28/100)*60</f>
        <v>12</v>
      </c>
      <c r="O28" s="27">
        <f>(Stacjonarne!O28/100)*60</f>
        <v>12</v>
      </c>
      <c r="P28" s="28">
        <f>Stacjonarne!P28</f>
        <v>3</v>
      </c>
      <c r="Q28" s="27"/>
      <c r="R28" s="27"/>
      <c r="S28" s="29"/>
      <c r="T28" s="38"/>
      <c r="U28" s="27"/>
      <c r="V28" s="28"/>
      <c r="W28" s="27"/>
      <c r="X28" s="27"/>
      <c r="Y28" s="29"/>
      <c r="Z28" s="30" t="str">
        <f>Stacjonarne!Z28</f>
        <v>W-2</v>
      </c>
      <c r="AA28" s="203">
        <f t="shared" si="2"/>
        <v>3</v>
      </c>
      <c r="AB28" s="13">
        <f t="shared" si="3"/>
        <v>75</v>
      </c>
      <c r="AC28" s="20">
        <f t="shared" si="4"/>
        <v>24</v>
      </c>
      <c r="AD28" s="20">
        <f t="shared" si="5"/>
        <v>51</v>
      </c>
      <c r="AE28" s="20">
        <f>Stacjonarne!AE28</f>
        <v>3</v>
      </c>
      <c r="AF28" s="20" t="str">
        <f>Stacjonarne!AF28</f>
        <v>Moduł 2</v>
      </c>
    </row>
    <row r="29" spans="1:32" x14ac:dyDescent="0.25">
      <c r="A29" s="21">
        <v>9</v>
      </c>
      <c r="B29" s="165" t="str">
        <f>Stacjonarne!B29</f>
        <v xml:space="preserve">Organizacja ruchu turystycznego </v>
      </c>
      <c r="C29" s="153">
        <f t="shared" si="6"/>
        <v>15.600000000000001</v>
      </c>
      <c r="D29" s="153">
        <f t="shared" si="6"/>
        <v>15</v>
      </c>
      <c r="E29" s="152">
        <f t="shared" si="7"/>
        <v>30.6</v>
      </c>
      <c r="F29" s="25"/>
      <c r="G29" s="26">
        <v>40</v>
      </c>
      <c r="H29" s="21"/>
      <c r="I29" s="27"/>
      <c r="J29" s="28"/>
      <c r="K29" s="169">
        <f>(Stacjonarne!K29/100)*60</f>
        <v>15.600000000000001</v>
      </c>
      <c r="L29" s="27">
        <f>(Stacjonarne!L29/100)*60</f>
        <v>15</v>
      </c>
      <c r="M29" s="190">
        <f>Stacjonarne!M29</f>
        <v>4</v>
      </c>
      <c r="N29" s="21"/>
      <c r="O29" s="27"/>
      <c r="P29" s="28"/>
      <c r="Q29" s="27"/>
      <c r="R29" s="27"/>
      <c r="S29" s="29"/>
      <c r="T29" s="38"/>
      <c r="U29" s="27"/>
      <c r="V29" s="28"/>
      <c r="W29" s="27"/>
      <c r="X29" s="27"/>
      <c r="Y29" s="29"/>
      <c r="Z29" s="30" t="str">
        <f>Stacjonarne!Z29</f>
        <v>W-2</v>
      </c>
      <c r="AA29" s="203">
        <f t="shared" si="2"/>
        <v>4</v>
      </c>
      <c r="AB29" s="13">
        <f t="shared" si="3"/>
        <v>100</v>
      </c>
      <c r="AC29" s="20">
        <f t="shared" si="4"/>
        <v>30.6</v>
      </c>
      <c r="AD29" s="20">
        <f t="shared" si="5"/>
        <v>69.400000000000006</v>
      </c>
      <c r="AE29" s="20">
        <f>Stacjonarne!AE29</f>
        <v>2</v>
      </c>
      <c r="AF29" s="20" t="str">
        <f>Stacjonarne!AF29</f>
        <v>Moduł 2</v>
      </c>
    </row>
    <row r="30" spans="1:32" x14ac:dyDescent="0.25">
      <c r="A30" s="21">
        <v>10</v>
      </c>
      <c r="B30" s="165" t="str">
        <f>Stacjonarne!B30</f>
        <v>Zarządzanie w   turystyce i rekreacji</v>
      </c>
      <c r="C30" s="153">
        <f t="shared" si="6"/>
        <v>12</v>
      </c>
      <c r="D30" s="153">
        <f t="shared" si="6"/>
        <v>12</v>
      </c>
      <c r="E30" s="152">
        <f t="shared" si="7"/>
        <v>24</v>
      </c>
      <c r="F30" s="25" t="s">
        <v>20</v>
      </c>
      <c r="G30" s="26">
        <v>10</v>
      </c>
      <c r="H30" s="21"/>
      <c r="I30" s="27"/>
      <c r="J30" s="28"/>
      <c r="K30" s="27"/>
      <c r="L30" s="27"/>
      <c r="M30" s="29"/>
      <c r="N30" s="21">
        <f>(Stacjonarne!N30/100)*60</f>
        <v>12</v>
      </c>
      <c r="O30" s="27">
        <f>(Stacjonarne!O30/100)*60</f>
        <v>12</v>
      </c>
      <c r="P30" s="28">
        <f>Stacjonarne!P30</f>
        <v>3</v>
      </c>
      <c r="Q30" s="27"/>
      <c r="R30" s="27"/>
      <c r="S30" s="29"/>
      <c r="T30" s="38"/>
      <c r="U30" s="27"/>
      <c r="V30" s="28"/>
      <c r="W30" s="27"/>
      <c r="X30" s="27"/>
      <c r="Y30" s="29"/>
      <c r="Z30" s="30" t="str">
        <f>Stacjonarne!Z30</f>
        <v>W-2</v>
      </c>
      <c r="AA30" s="203">
        <f t="shared" si="2"/>
        <v>3</v>
      </c>
      <c r="AB30" s="13">
        <f t="shared" si="3"/>
        <v>75</v>
      </c>
      <c r="AC30" s="20">
        <f t="shared" si="4"/>
        <v>24</v>
      </c>
      <c r="AD30" s="20">
        <f t="shared" si="5"/>
        <v>51</v>
      </c>
      <c r="AE30" s="20">
        <f>Stacjonarne!AE30</f>
        <v>3</v>
      </c>
      <c r="AF30" s="20" t="str">
        <f>Stacjonarne!AF30</f>
        <v>Moduł 2</v>
      </c>
    </row>
    <row r="31" spans="1:32" x14ac:dyDescent="0.25">
      <c r="A31" s="21">
        <v>11</v>
      </c>
      <c r="B31" s="165" t="str">
        <f>Stacjonarne!B31</f>
        <v xml:space="preserve">Obsługa ruchu turystycznego   </v>
      </c>
      <c r="C31" s="153">
        <f t="shared" si="6"/>
        <v>12</v>
      </c>
      <c r="D31" s="153">
        <f t="shared" si="6"/>
        <v>9</v>
      </c>
      <c r="E31" s="152">
        <f t="shared" si="7"/>
        <v>21</v>
      </c>
      <c r="F31" s="25" t="s">
        <v>20</v>
      </c>
      <c r="G31" s="26">
        <v>65</v>
      </c>
      <c r="H31" s="21"/>
      <c r="I31" s="27"/>
      <c r="J31" s="28"/>
      <c r="K31" s="27"/>
      <c r="L31" s="27"/>
      <c r="M31" s="29"/>
      <c r="N31" s="21"/>
      <c r="O31" s="27"/>
      <c r="P31" s="28"/>
      <c r="Q31" s="27">
        <f>(Stacjonarne!Q31/100)*60</f>
        <v>12</v>
      </c>
      <c r="R31" s="27">
        <f>(Stacjonarne!R31/100)*60</f>
        <v>9</v>
      </c>
      <c r="S31" s="95">
        <f>Stacjonarne!S31</f>
        <v>2</v>
      </c>
      <c r="T31" s="38"/>
      <c r="U31" s="27"/>
      <c r="V31" s="28"/>
      <c r="W31" s="27"/>
      <c r="X31" s="27"/>
      <c r="Y31" s="29"/>
      <c r="Z31" s="30" t="str">
        <f>Stacjonarne!Z31</f>
        <v>W-2</v>
      </c>
      <c r="AA31" s="203">
        <f t="shared" si="2"/>
        <v>2</v>
      </c>
      <c r="AB31" s="13">
        <f t="shared" si="3"/>
        <v>50</v>
      </c>
      <c r="AC31" s="20">
        <f t="shared" si="4"/>
        <v>21</v>
      </c>
      <c r="AD31" s="20">
        <f t="shared" si="5"/>
        <v>29</v>
      </c>
      <c r="AE31" s="20">
        <f>Stacjonarne!AE31</f>
        <v>4</v>
      </c>
      <c r="AF31" s="20" t="str">
        <f>Stacjonarne!AF31</f>
        <v>Moduł 2</v>
      </c>
    </row>
    <row r="32" spans="1:32" x14ac:dyDescent="0.25">
      <c r="A32" s="21">
        <v>12</v>
      </c>
      <c r="B32" s="165" t="str">
        <f>Stacjonarne!B32</f>
        <v>Zagospodarowanie rekreacyjne</v>
      </c>
      <c r="C32" s="153">
        <f t="shared" si="6"/>
        <v>12</v>
      </c>
      <c r="D32" s="153">
        <f t="shared" si="6"/>
        <v>6</v>
      </c>
      <c r="E32" s="152">
        <f t="shared" si="7"/>
        <v>18</v>
      </c>
      <c r="F32" s="25" t="s">
        <v>20</v>
      </c>
      <c r="G32" s="26">
        <v>70</v>
      </c>
      <c r="H32" s="21"/>
      <c r="I32" s="27"/>
      <c r="J32" s="28"/>
      <c r="K32" s="27"/>
      <c r="L32" s="27"/>
      <c r="M32" s="29"/>
      <c r="N32" s="21"/>
      <c r="O32" s="27"/>
      <c r="P32" s="28"/>
      <c r="Q32" s="27">
        <f>(Stacjonarne!Q32/100)*60</f>
        <v>12</v>
      </c>
      <c r="R32" s="27">
        <f>(Stacjonarne!R32/100)*60</f>
        <v>6</v>
      </c>
      <c r="S32" s="95">
        <f>Stacjonarne!S32</f>
        <v>2</v>
      </c>
      <c r="T32" s="38"/>
      <c r="U32" s="27"/>
      <c r="V32" s="28"/>
      <c r="W32" s="27"/>
      <c r="X32" s="27"/>
      <c r="Y32" s="29"/>
      <c r="Z32" s="30" t="str">
        <f>Stacjonarne!Z32</f>
        <v>W-1</v>
      </c>
      <c r="AA32" s="203">
        <f t="shared" si="2"/>
        <v>2</v>
      </c>
      <c r="AB32" s="13">
        <f t="shared" si="3"/>
        <v>50</v>
      </c>
      <c r="AC32" s="20">
        <f t="shared" si="4"/>
        <v>18</v>
      </c>
      <c r="AD32" s="20">
        <f t="shared" si="5"/>
        <v>32</v>
      </c>
      <c r="AE32" s="20">
        <f>Stacjonarne!AE32</f>
        <v>4</v>
      </c>
      <c r="AF32" s="20" t="str">
        <f>Stacjonarne!AF32</f>
        <v>Moduł 2</v>
      </c>
    </row>
    <row r="33" spans="1:32" x14ac:dyDescent="0.25">
      <c r="A33" s="21">
        <v>13</v>
      </c>
      <c r="B33" s="165" t="str">
        <f>Stacjonarne!B33</f>
        <v xml:space="preserve">Ekologia i ochrona środowiska  </v>
      </c>
      <c r="C33" s="153">
        <f t="shared" si="6"/>
        <v>18</v>
      </c>
      <c r="D33" s="153">
        <f t="shared" si="6"/>
        <v>9</v>
      </c>
      <c r="E33" s="152">
        <f t="shared" si="7"/>
        <v>27</v>
      </c>
      <c r="F33" s="25" t="s">
        <v>20</v>
      </c>
      <c r="G33" s="26">
        <v>80</v>
      </c>
      <c r="H33" s="21"/>
      <c r="I33" s="27"/>
      <c r="J33" s="28"/>
      <c r="K33" s="27"/>
      <c r="L33" s="27"/>
      <c r="M33" s="29"/>
      <c r="N33" s="21"/>
      <c r="O33" s="27"/>
      <c r="P33" s="28"/>
      <c r="Q33" s="27"/>
      <c r="R33" s="27"/>
      <c r="S33" s="95"/>
      <c r="T33" s="21">
        <f>(Stacjonarne!T33/100)*60</f>
        <v>18</v>
      </c>
      <c r="U33" s="27">
        <f>(Stacjonarne!U33/100)*60</f>
        <v>9</v>
      </c>
      <c r="V33" s="28">
        <f>Stacjonarne!V33</f>
        <v>3</v>
      </c>
      <c r="W33" s="27"/>
      <c r="X33" s="27"/>
      <c r="Y33" s="29"/>
      <c r="Z33" s="30" t="str">
        <f>Stacjonarne!Z33</f>
        <v>W-3</v>
      </c>
      <c r="AA33" s="203">
        <f t="shared" si="2"/>
        <v>3</v>
      </c>
      <c r="AB33" s="13">
        <f t="shared" si="3"/>
        <v>75</v>
      </c>
      <c r="AC33" s="20">
        <f t="shared" si="4"/>
        <v>27</v>
      </c>
      <c r="AD33" s="20">
        <f t="shared" si="5"/>
        <v>48</v>
      </c>
      <c r="AE33" s="20">
        <f>Stacjonarne!AE33</f>
        <v>5</v>
      </c>
      <c r="AF33" s="20" t="str">
        <f>Stacjonarne!AF33</f>
        <v>Moduł 2</v>
      </c>
    </row>
    <row r="34" spans="1:32" x14ac:dyDescent="0.25">
      <c r="A34" s="21">
        <v>14</v>
      </c>
      <c r="B34" s="165" t="str">
        <f>Stacjonarne!B34</f>
        <v xml:space="preserve">Prawo w turystyce i rekreacji  </v>
      </c>
      <c r="C34" s="153">
        <f t="shared" si="6"/>
        <v>18</v>
      </c>
      <c r="D34" s="153">
        <f t="shared" si="6"/>
        <v>0</v>
      </c>
      <c r="E34" s="152">
        <f t="shared" si="7"/>
        <v>18</v>
      </c>
      <c r="F34" s="25" t="s">
        <v>20</v>
      </c>
      <c r="G34" s="26">
        <v>70</v>
      </c>
      <c r="H34" s="21"/>
      <c r="I34" s="27"/>
      <c r="J34" s="28"/>
      <c r="K34" s="27"/>
      <c r="L34" s="27"/>
      <c r="M34" s="29"/>
      <c r="N34" s="21"/>
      <c r="O34" s="27"/>
      <c r="P34" s="28"/>
      <c r="Q34" s="27"/>
      <c r="R34" s="27"/>
      <c r="S34" s="95"/>
      <c r="T34" s="21">
        <f>(Stacjonarne!T34/100)*60</f>
        <v>18</v>
      </c>
      <c r="U34" s="27">
        <f>(Stacjonarne!U34/100)*60</f>
        <v>0</v>
      </c>
      <c r="V34" s="28">
        <f>Stacjonarne!V34</f>
        <v>2</v>
      </c>
      <c r="W34" s="27"/>
      <c r="X34" s="27"/>
      <c r="Y34" s="29"/>
      <c r="Z34" s="30" t="str">
        <f>Stacjonarne!Z34</f>
        <v>W-2</v>
      </c>
      <c r="AA34" s="203">
        <f t="shared" si="2"/>
        <v>2</v>
      </c>
      <c r="AB34" s="13">
        <f t="shared" si="3"/>
        <v>50</v>
      </c>
      <c r="AC34" s="20">
        <f t="shared" si="4"/>
        <v>18</v>
      </c>
      <c r="AD34" s="20">
        <f t="shared" si="5"/>
        <v>32</v>
      </c>
      <c r="AE34" s="20">
        <f>Stacjonarne!AE34</f>
        <v>5</v>
      </c>
      <c r="AF34" s="20" t="str">
        <f>Stacjonarne!AF34</f>
        <v>Moduł 2</v>
      </c>
    </row>
    <row r="35" spans="1:32" x14ac:dyDescent="0.25">
      <c r="A35" s="21">
        <v>15</v>
      </c>
      <c r="B35" s="165" t="str">
        <f>Stacjonarne!B35</f>
        <v xml:space="preserve">Krajoznawstwo   </v>
      </c>
      <c r="C35" s="153">
        <f t="shared" si="6"/>
        <v>12</v>
      </c>
      <c r="D35" s="153">
        <f t="shared" si="6"/>
        <v>6</v>
      </c>
      <c r="E35" s="152">
        <f t="shared" si="7"/>
        <v>18</v>
      </c>
      <c r="F35" s="25" t="s">
        <v>20</v>
      </c>
      <c r="G35" s="26">
        <v>20</v>
      </c>
      <c r="H35" s="21"/>
      <c r="I35" s="27"/>
      <c r="J35" s="28"/>
      <c r="K35" s="27"/>
      <c r="L35" s="27"/>
      <c r="M35" s="29"/>
      <c r="N35" s="21"/>
      <c r="O35" s="27"/>
      <c r="P35" s="28"/>
      <c r="Q35" s="27"/>
      <c r="R35" s="27"/>
      <c r="S35" s="95"/>
      <c r="T35" s="38"/>
      <c r="U35" s="27"/>
      <c r="V35" s="28"/>
      <c r="W35" s="27">
        <f>(Stacjonarne!W35/100)*60</f>
        <v>12</v>
      </c>
      <c r="X35" s="169">
        <f>(Stacjonarne!X35/100)*60</f>
        <v>6</v>
      </c>
      <c r="Y35" s="95">
        <f>Stacjonarne!Y35</f>
        <v>2</v>
      </c>
      <c r="Z35" s="30" t="str">
        <f>Stacjonarne!Z35</f>
        <v>W-2</v>
      </c>
      <c r="AA35" s="203">
        <f t="shared" si="2"/>
        <v>2</v>
      </c>
      <c r="AB35" s="13">
        <f t="shared" si="3"/>
        <v>50</v>
      </c>
      <c r="AC35" s="20">
        <f t="shared" si="4"/>
        <v>18</v>
      </c>
      <c r="AD35" s="20">
        <f t="shared" si="5"/>
        <v>32</v>
      </c>
      <c r="AE35" s="20">
        <f>Stacjonarne!AE35</f>
        <v>6</v>
      </c>
      <c r="AF35" s="20" t="str">
        <f>Stacjonarne!AF35</f>
        <v>Moduł 2</v>
      </c>
    </row>
    <row r="36" spans="1:32" x14ac:dyDescent="0.25">
      <c r="A36" s="21">
        <v>16</v>
      </c>
      <c r="B36" s="165" t="str">
        <f>Stacjonarne!B36</f>
        <v>Propedeutyka promocji zdrowia</v>
      </c>
      <c r="C36" s="153">
        <f t="shared" si="6"/>
        <v>0</v>
      </c>
      <c r="D36" s="153">
        <f t="shared" si="6"/>
        <v>0</v>
      </c>
      <c r="E36" s="152">
        <f t="shared" si="7"/>
        <v>0</v>
      </c>
      <c r="F36" s="25"/>
      <c r="G36" s="26">
        <v>10</v>
      </c>
      <c r="H36" s="21"/>
      <c r="I36" s="27"/>
      <c r="J36" s="28"/>
      <c r="K36" s="27"/>
      <c r="L36" s="27"/>
      <c r="M36" s="29"/>
      <c r="N36" s="21"/>
      <c r="O36" s="27"/>
      <c r="P36" s="28"/>
      <c r="Q36" s="27"/>
      <c r="R36" s="27"/>
      <c r="S36" s="95"/>
      <c r="T36" s="38"/>
      <c r="U36" s="27"/>
      <c r="V36" s="28"/>
      <c r="W36" s="27">
        <f>(Stacjonarne!W36/100)*60</f>
        <v>0</v>
      </c>
      <c r="X36" s="27">
        <f>(Stacjonarne!X36/100)*60</f>
        <v>0</v>
      </c>
      <c r="Y36" s="95">
        <f>Stacjonarne!Y36</f>
        <v>0</v>
      </c>
      <c r="Z36" s="30" t="str">
        <f>Stacjonarne!Z36</f>
        <v>W-2</v>
      </c>
      <c r="AA36" s="203">
        <f t="shared" si="2"/>
        <v>0</v>
      </c>
      <c r="AB36" s="13">
        <f t="shared" si="3"/>
        <v>0</v>
      </c>
      <c r="AC36" s="20">
        <f t="shared" si="4"/>
        <v>0</v>
      </c>
      <c r="AD36" s="20">
        <f t="shared" si="5"/>
        <v>0</v>
      </c>
      <c r="AE36" s="20">
        <f>Stacjonarne!AE36</f>
        <v>6</v>
      </c>
      <c r="AF36" s="20" t="str">
        <f>Stacjonarne!AF36</f>
        <v>Moduł 2</v>
      </c>
    </row>
    <row r="37" spans="1:32" x14ac:dyDescent="0.25">
      <c r="A37" s="21">
        <v>17</v>
      </c>
      <c r="B37" s="165" t="str">
        <f>Stacjonarne!B37</f>
        <v xml:space="preserve">Historia architektury i sztuki </v>
      </c>
      <c r="C37" s="153">
        <f t="shared" ref="C37:C38" si="8">H37+K37+N37+Q37+T37+W37</f>
        <v>12</v>
      </c>
      <c r="D37" s="153">
        <f t="shared" ref="D37:D38" si="9">I37+L37+O37+R37+U37+X37</f>
        <v>6</v>
      </c>
      <c r="E37" s="152">
        <f t="shared" si="7"/>
        <v>18</v>
      </c>
      <c r="F37" s="25" t="s">
        <v>20</v>
      </c>
      <c r="G37" s="26">
        <v>20</v>
      </c>
      <c r="H37" s="21"/>
      <c r="I37" s="27"/>
      <c r="J37" s="28"/>
      <c r="K37" s="27"/>
      <c r="L37" s="27"/>
      <c r="M37" s="29"/>
      <c r="N37" s="21"/>
      <c r="O37" s="27"/>
      <c r="P37" s="28"/>
      <c r="Q37" s="27"/>
      <c r="R37" s="27"/>
      <c r="S37" s="95"/>
      <c r="T37" s="38"/>
      <c r="U37" s="27"/>
      <c r="V37" s="28"/>
      <c r="W37" s="27">
        <f>(Stacjonarne!W37/100)*60</f>
        <v>12</v>
      </c>
      <c r="X37" s="27">
        <f>(Stacjonarne!X37/100)*60</f>
        <v>6</v>
      </c>
      <c r="Y37" s="29">
        <v>2</v>
      </c>
      <c r="Z37" s="30" t="str">
        <f>Stacjonarne!Z37</f>
        <v>W-2</v>
      </c>
      <c r="AA37" s="203">
        <f t="shared" si="2"/>
        <v>2</v>
      </c>
      <c r="AB37" s="13">
        <f t="shared" si="3"/>
        <v>50</v>
      </c>
      <c r="AC37" s="20">
        <f t="shared" si="4"/>
        <v>18</v>
      </c>
      <c r="AD37" s="20">
        <f t="shared" si="5"/>
        <v>32</v>
      </c>
      <c r="AE37" s="20">
        <f>Stacjonarne!AE37</f>
        <v>6</v>
      </c>
      <c r="AF37" s="20" t="str">
        <f>Stacjonarne!AF37</f>
        <v>Moduł 2</v>
      </c>
    </row>
    <row r="38" spans="1:32" ht="21.6" customHeight="1" x14ac:dyDescent="0.25">
      <c r="A38" s="21">
        <v>18</v>
      </c>
      <c r="B38" s="165" t="str">
        <f>Stacjonarne!B38</f>
        <v>Funkcje turystyczne obszarów - pilotaż i przewodnictwo</v>
      </c>
      <c r="C38" s="153">
        <f t="shared" si="8"/>
        <v>3</v>
      </c>
      <c r="D38" s="153">
        <f t="shared" si="9"/>
        <v>27</v>
      </c>
      <c r="E38" s="152">
        <f t="shared" si="7"/>
        <v>30</v>
      </c>
      <c r="F38" s="25"/>
      <c r="G38" s="26">
        <v>20</v>
      </c>
      <c r="H38" s="21"/>
      <c r="I38" s="27"/>
      <c r="J38" s="28"/>
      <c r="K38" s="27"/>
      <c r="L38" s="27"/>
      <c r="M38" s="29"/>
      <c r="N38" s="21"/>
      <c r="O38" s="27"/>
      <c r="P38" s="28"/>
      <c r="Q38" s="27"/>
      <c r="R38" s="27"/>
      <c r="S38" s="95"/>
      <c r="T38" s="38"/>
      <c r="U38" s="27"/>
      <c r="V38" s="28"/>
      <c r="W38" s="27">
        <f>(Stacjonarne!W38/100)*60</f>
        <v>3</v>
      </c>
      <c r="X38" s="169">
        <f>(Stacjonarne!X38/100)*60</f>
        <v>27</v>
      </c>
      <c r="Y38" s="29">
        <v>3</v>
      </c>
      <c r="Z38" s="30" t="str">
        <f>Stacjonarne!Z38</f>
        <v>W-2</v>
      </c>
      <c r="AA38" s="203">
        <f t="shared" si="2"/>
        <v>3</v>
      </c>
      <c r="AB38" s="13">
        <f t="shared" si="3"/>
        <v>75</v>
      </c>
      <c r="AC38" s="20">
        <f t="shared" si="4"/>
        <v>30</v>
      </c>
      <c r="AD38" s="20">
        <f t="shared" si="5"/>
        <v>45</v>
      </c>
      <c r="AE38" s="20">
        <f>Stacjonarne!AE39</f>
        <v>7</v>
      </c>
      <c r="AF38" s="20" t="str">
        <f>Stacjonarne!AF39</f>
        <v>Moduł 3</v>
      </c>
    </row>
    <row r="39" spans="1:32" x14ac:dyDescent="0.25">
      <c r="A39" s="21">
        <v>19</v>
      </c>
      <c r="B39" s="165" t="str">
        <f>Stacjonarne!B39</f>
        <v>Socjomotoryka</v>
      </c>
      <c r="C39" s="153">
        <f t="shared" ref="C39" si="10">H39+K39+N39+Q39+T39+W39</f>
        <v>18</v>
      </c>
      <c r="D39" s="153">
        <f t="shared" ref="D39" si="11">I39+L39+O39+R39+U39+X39</f>
        <v>0</v>
      </c>
      <c r="E39" s="152">
        <f t="shared" si="7"/>
        <v>18</v>
      </c>
      <c r="F39" s="25"/>
      <c r="G39" s="26"/>
      <c r="H39" s="21"/>
      <c r="I39" s="27"/>
      <c r="J39" s="28"/>
      <c r="K39" s="27"/>
      <c r="L39" s="27"/>
      <c r="M39" s="29"/>
      <c r="N39" s="21"/>
      <c r="O39" s="27"/>
      <c r="P39" s="28"/>
      <c r="Q39" s="27">
        <f>(Stacjonarne!Q39/100)*60</f>
        <v>18</v>
      </c>
      <c r="R39" s="27">
        <f>(Stacjonarne!R39/100)*60</f>
        <v>0</v>
      </c>
      <c r="S39" s="95">
        <f>Stacjonarne!S39</f>
        <v>2</v>
      </c>
      <c r="T39" s="38"/>
      <c r="U39" s="27"/>
      <c r="V39" s="28"/>
      <c r="W39" s="27"/>
      <c r="X39" s="27"/>
      <c r="Y39" s="29"/>
      <c r="Z39" s="30" t="str">
        <f>Stacjonarne!Z39</f>
        <v>W-1</v>
      </c>
      <c r="AA39" s="203">
        <f t="shared" si="2"/>
        <v>2</v>
      </c>
      <c r="AB39" s="13"/>
      <c r="AC39" s="20"/>
      <c r="AD39" s="20"/>
    </row>
    <row r="40" spans="1:32" x14ac:dyDescent="0.25">
      <c r="A40" s="21"/>
      <c r="B40" s="32" t="s">
        <v>19</v>
      </c>
      <c r="C40" s="223">
        <f>SUM(C21:C39)</f>
        <v>247.8</v>
      </c>
      <c r="D40" s="223">
        <f>SUM(D21:D39)</f>
        <v>164.4</v>
      </c>
      <c r="E40" s="223">
        <f>SUM(E21:E39)</f>
        <v>412.2</v>
      </c>
      <c r="F40" s="24"/>
      <c r="G40" s="24">
        <f>SUM(G21:G38)</f>
        <v>870</v>
      </c>
      <c r="H40" s="21"/>
      <c r="I40" s="27"/>
      <c r="J40" s="28"/>
      <c r="K40" s="27"/>
      <c r="L40" s="27"/>
      <c r="M40" s="29"/>
      <c r="N40" s="21"/>
      <c r="O40" s="27"/>
      <c r="P40" s="28"/>
      <c r="Q40" s="39"/>
      <c r="R40" s="27"/>
      <c r="S40" s="29"/>
      <c r="T40" s="21"/>
      <c r="U40" s="27"/>
      <c r="V40" s="28"/>
      <c r="W40" s="27"/>
      <c r="X40" s="27"/>
      <c r="Y40" s="29"/>
      <c r="Z40" s="30"/>
      <c r="AA40" s="203">
        <f t="shared" si="2"/>
        <v>0</v>
      </c>
      <c r="AB40" s="13"/>
      <c r="AC40" s="20"/>
      <c r="AD40" s="20"/>
      <c r="AE40" s="20">
        <f>Stacjonarne!AE40</f>
        <v>0</v>
      </c>
      <c r="AF40" s="20">
        <f>Stacjonarne!AF40</f>
        <v>0</v>
      </c>
    </row>
    <row r="41" spans="1:32" x14ac:dyDescent="0.25">
      <c r="A41" s="157" t="s">
        <v>9</v>
      </c>
      <c r="B41" s="40" t="s">
        <v>38</v>
      </c>
      <c r="C41" s="41"/>
      <c r="D41" s="42"/>
      <c r="E41" s="43"/>
      <c r="F41" s="44"/>
      <c r="G41" s="33"/>
      <c r="H41" s="157"/>
      <c r="I41" s="155"/>
      <c r="J41" s="28"/>
      <c r="K41" s="155"/>
      <c r="L41" s="155"/>
      <c r="M41" s="29"/>
      <c r="N41" s="157"/>
      <c r="O41" s="155"/>
      <c r="P41" s="28"/>
      <c r="Q41" s="155"/>
      <c r="R41" s="155"/>
      <c r="S41" s="29"/>
      <c r="T41" s="157"/>
      <c r="U41" s="155"/>
      <c r="V41" s="28"/>
      <c r="W41" s="155"/>
      <c r="X41" s="155"/>
      <c r="Y41" s="29"/>
      <c r="Z41" s="30"/>
      <c r="AA41" s="203">
        <f t="shared" si="2"/>
        <v>0</v>
      </c>
      <c r="AB41" s="13"/>
      <c r="AC41" s="20"/>
      <c r="AD41" s="20"/>
      <c r="AE41" s="20">
        <f>Stacjonarne!AE41</f>
        <v>0</v>
      </c>
      <c r="AF41" s="20">
        <f>Stacjonarne!AF41</f>
        <v>0</v>
      </c>
    </row>
    <row r="42" spans="1:32" x14ac:dyDescent="0.25">
      <c r="A42" s="21">
        <v>1</v>
      </c>
      <c r="B42" s="22" t="s">
        <v>64</v>
      </c>
      <c r="C42" s="23">
        <f t="shared" ref="C42:D42" si="12">H42+K42+N42+Q42+T42+W42</f>
        <v>0</v>
      </c>
      <c r="D42" s="23">
        <f t="shared" si="12"/>
        <v>120</v>
      </c>
      <c r="E42" s="24">
        <f t="shared" ref="E42:E43" si="13">SUM(C42:D42)</f>
        <v>120</v>
      </c>
      <c r="F42" s="25" t="s">
        <v>20</v>
      </c>
      <c r="G42" s="90">
        <v>130</v>
      </c>
      <c r="H42" s="21"/>
      <c r="I42" s="27"/>
      <c r="J42" s="28"/>
      <c r="K42" s="27"/>
      <c r="L42" s="27">
        <v>30</v>
      </c>
      <c r="M42" s="29">
        <v>2</v>
      </c>
      <c r="N42" s="21"/>
      <c r="O42" s="27">
        <v>30</v>
      </c>
      <c r="P42" s="61">
        <v>2</v>
      </c>
      <c r="Q42" s="122"/>
      <c r="R42" s="27">
        <v>30</v>
      </c>
      <c r="S42" s="29">
        <v>2</v>
      </c>
      <c r="T42" s="21"/>
      <c r="U42" s="27">
        <v>30</v>
      </c>
      <c r="V42" s="61">
        <v>4</v>
      </c>
      <c r="W42" s="122"/>
      <c r="X42" s="27"/>
      <c r="Y42" s="29"/>
      <c r="Z42" s="30"/>
      <c r="AA42" s="203">
        <f t="shared" si="2"/>
        <v>10</v>
      </c>
      <c r="AB42" s="13">
        <f t="shared" si="3"/>
        <v>250</v>
      </c>
      <c r="AC42" s="20">
        <f t="shared" si="4"/>
        <v>120</v>
      </c>
      <c r="AD42" s="20">
        <f t="shared" si="5"/>
        <v>130</v>
      </c>
      <c r="AE42" s="20" t="str">
        <f>Stacjonarne!AE42</f>
        <v>2-5</v>
      </c>
      <c r="AF42" s="20" t="str">
        <f>Stacjonarne!AF42</f>
        <v>Moduł 3</v>
      </c>
    </row>
    <row r="43" spans="1:32" x14ac:dyDescent="0.25">
      <c r="A43" s="21"/>
      <c r="B43" s="32" t="s">
        <v>19</v>
      </c>
      <c r="C43" s="214">
        <f>SUM(C42:C42)</f>
        <v>0</v>
      </c>
      <c r="D43" s="218">
        <f>SUM(D42:D42)</f>
        <v>120</v>
      </c>
      <c r="E43" s="214">
        <f t="shared" si="13"/>
        <v>120</v>
      </c>
      <c r="F43" s="24"/>
      <c r="G43" s="24">
        <f>SUM(G42:G42)</f>
        <v>130</v>
      </c>
      <c r="H43" s="38"/>
      <c r="I43" s="27"/>
      <c r="J43" s="28"/>
      <c r="K43" s="27"/>
      <c r="L43" s="27"/>
      <c r="M43" s="29"/>
      <c r="N43" s="21"/>
      <c r="O43" s="27"/>
      <c r="P43" s="28"/>
      <c r="Q43" s="27"/>
      <c r="R43" s="27"/>
      <c r="S43" s="29"/>
      <c r="T43" s="21"/>
      <c r="U43" s="27"/>
      <c r="V43" s="48"/>
      <c r="W43" s="27"/>
      <c r="X43" s="27"/>
      <c r="Y43" s="29"/>
      <c r="Z43" s="30"/>
      <c r="AA43" s="203">
        <f t="shared" si="2"/>
        <v>0</v>
      </c>
      <c r="AB43" s="13"/>
      <c r="AC43" s="20"/>
      <c r="AD43" s="20"/>
      <c r="AE43" s="20">
        <f>Stacjonarne!AE43</f>
        <v>0</v>
      </c>
      <c r="AF43" s="20">
        <f>Stacjonarne!AF43</f>
        <v>0</v>
      </c>
    </row>
    <row r="44" spans="1:32" x14ac:dyDescent="0.25">
      <c r="A44" s="49" t="s">
        <v>10</v>
      </c>
      <c r="B44" s="50" t="s">
        <v>39</v>
      </c>
      <c r="C44" s="257" t="s">
        <v>11</v>
      </c>
      <c r="D44" s="257"/>
      <c r="E44" s="257"/>
      <c r="F44" s="156"/>
      <c r="G44" s="51"/>
      <c r="H44" s="49"/>
      <c r="I44" s="52"/>
      <c r="J44" s="53"/>
      <c r="K44" s="52"/>
      <c r="L44" s="52"/>
      <c r="M44" s="54"/>
      <c r="N44" s="49"/>
      <c r="O44" s="52"/>
      <c r="P44" s="53"/>
      <c r="Q44" s="52"/>
      <c r="R44" s="52"/>
      <c r="S44" s="54"/>
      <c r="T44" s="55"/>
      <c r="U44" s="52"/>
      <c r="V44" s="53"/>
      <c r="W44" s="52"/>
      <c r="X44" s="52"/>
      <c r="Y44" s="54"/>
      <c r="Z44" s="30"/>
      <c r="AA44" s="203">
        <f t="shared" si="2"/>
        <v>0</v>
      </c>
      <c r="AB44" s="13"/>
      <c r="AC44" s="20"/>
      <c r="AD44" s="20"/>
      <c r="AE44" s="20">
        <f>Stacjonarne!AE44</f>
        <v>0</v>
      </c>
      <c r="AF44" s="20">
        <f>Stacjonarne!AF44</f>
        <v>0</v>
      </c>
    </row>
    <row r="45" spans="1:32" s="64" customFormat="1" x14ac:dyDescent="0.25">
      <c r="A45" s="56">
        <v>1</v>
      </c>
      <c r="B45" s="57" t="s">
        <v>154</v>
      </c>
      <c r="C45" s="23">
        <f t="shared" ref="C45:D52" si="14">H45+K45+N45+Q45+T45+W45</f>
        <v>78</v>
      </c>
      <c r="D45" s="23">
        <f t="shared" si="14"/>
        <v>12</v>
      </c>
      <c r="E45" s="24">
        <f t="shared" ref="E45:E53" si="15">SUM(C45:D45)</f>
        <v>90</v>
      </c>
      <c r="F45" s="58"/>
      <c r="G45" s="59">
        <v>100</v>
      </c>
      <c r="H45" s="56"/>
      <c r="I45" s="60"/>
      <c r="J45" s="61"/>
      <c r="K45" s="27">
        <f>(Stacjonarne!K45/100)*60</f>
        <v>6</v>
      </c>
      <c r="L45" s="27">
        <f>(Stacjonarne!L45/100)*60</f>
        <v>12</v>
      </c>
      <c r="M45" s="95">
        <f>Stacjonarne!M45</f>
        <v>2</v>
      </c>
      <c r="N45" s="21">
        <f>(Stacjonarne!N45/100)*60</f>
        <v>18</v>
      </c>
      <c r="O45" s="27">
        <f>(Stacjonarne!O45/100)*60</f>
        <v>0</v>
      </c>
      <c r="P45" s="28">
        <f>Stacjonarne!P45</f>
        <v>2</v>
      </c>
      <c r="Q45" s="27">
        <f>(Stacjonarne!Q45/100)*60</f>
        <v>18</v>
      </c>
      <c r="R45" s="27">
        <f>(Stacjonarne!R45/100)*60</f>
        <v>0</v>
      </c>
      <c r="S45" s="95">
        <f>Stacjonarne!S45</f>
        <v>2</v>
      </c>
      <c r="T45" s="21">
        <f>(Stacjonarne!T45/100)*60</f>
        <v>18</v>
      </c>
      <c r="U45" s="27">
        <f>(Stacjonarne!U45/100)*60</f>
        <v>0</v>
      </c>
      <c r="V45" s="28">
        <f>Stacjonarne!V45</f>
        <v>2</v>
      </c>
      <c r="W45" s="27">
        <f>(Stacjonarne!W45/100)*60</f>
        <v>18</v>
      </c>
      <c r="X45" s="27">
        <f>(Stacjonarne!X45/100)*60</f>
        <v>0</v>
      </c>
      <c r="Y45" s="95">
        <f>Stacjonarne!Y45</f>
        <v>2</v>
      </c>
      <c r="Z45" s="30"/>
      <c r="AA45" s="203">
        <f t="shared" si="2"/>
        <v>10</v>
      </c>
      <c r="AB45" s="13">
        <f t="shared" ref="AB45:AB52" si="16">AA45*25</f>
        <v>250</v>
      </c>
      <c r="AC45" s="20">
        <f t="shared" ref="AC45:AC55" si="17">E45</f>
        <v>90</v>
      </c>
      <c r="AD45" s="20">
        <f t="shared" ref="AD45:AD52" si="18">AB45-AC45</f>
        <v>160</v>
      </c>
      <c r="AE45" s="20" t="str">
        <f>Stacjonarne!AE45</f>
        <v>2-6</v>
      </c>
      <c r="AF45" s="20" t="str">
        <f>Stacjonarne!AF45</f>
        <v>Moduł 4</v>
      </c>
    </row>
    <row r="46" spans="1:32" s="64" customFormat="1" x14ac:dyDescent="0.25">
      <c r="A46" s="56">
        <v>2</v>
      </c>
      <c r="B46" s="251" t="s">
        <v>153</v>
      </c>
      <c r="C46" s="23">
        <f t="shared" si="14"/>
        <v>6</v>
      </c>
      <c r="D46" s="23">
        <f t="shared" si="14"/>
        <v>84</v>
      </c>
      <c r="E46" s="24">
        <f t="shared" si="15"/>
        <v>90</v>
      </c>
      <c r="F46" s="58"/>
      <c r="G46" s="59">
        <v>100</v>
      </c>
      <c r="H46" s="56"/>
      <c r="I46" s="60"/>
      <c r="J46" s="61"/>
      <c r="K46" s="27">
        <f>(Stacjonarne!K46/100)*60</f>
        <v>6</v>
      </c>
      <c r="L46" s="27">
        <f>(Stacjonarne!L46/100)*60</f>
        <v>12</v>
      </c>
      <c r="M46" s="95">
        <f>Stacjonarne!M46</f>
        <v>2</v>
      </c>
      <c r="N46" s="21">
        <f>(Stacjonarne!N46/100)*60</f>
        <v>0</v>
      </c>
      <c r="O46" s="27">
        <f>(Stacjonarne!O46/100)*60</f>
        <v>18</v>
      </c>
      <c r="P46" s="28">
        <f>Stacjonarne!P46</f>
        <v>2</v>
      </c>
      <c r="Q46" s="27">
        <f>(Stacjonarne!Q46/100)*60</f>
        <v>0</v>
      </c>
      <c r="R46" s="27">
        <f>(Stacjonarne!R46/100)*60</f>
        <v>18</v>
      </c>
      <c r="S46" s="95">
        <f>Stacjonarne!S46</f>
        <v>2</v>
      </c>
      <c r="T46" s="21">
        <f>(Stacjonarne!T46/100)*60</f>
        <v>0</v>
      </c>
      <c r="U46" s="27">
        <f>(Stacjonarne!U46/100)*60</f>
        <v>18</v>
      </c>
      <c r="V46" s="28">
        <f>Stacjonarne!V46</f>
        <v>2</v>
      </c>
      <c r="W46" s="27">
        <f>(Stacjonarne!W46/100)*60</f>
        <v>0</v>
      </c>
      <c r="X46" s="27">
        <f>(Stacjonarne!X46/100)*60</f>
        <v>18</v>
      </c>
      <c r="Y46" s="95">
        <f>Stacjonarne!Y46</f>
        <v>2</v>
      </c>
      <c r="Z46" s="30"/>
      <c r="AA46" s="203">
        <f t="shared" si="2"/>
        <v>10</v>
      </c>
      <c r="AB46" s="13">
        <f t="shared" si="16"/>
        <v>250</v>
      </c>
      <c r="AC46" s="20">
        <f t="shared" si="17"/>
        <v>90</v>
      </c>
      <c r="AD46" s="20">
        <f t="shared" si="18"/>
        <v>160</v>
      </c>
      <c r="AE46" s="20" t="str">
        <f>Stacjonarne!AE46</f>
        <v>2-6</v>
      </c>
      <c r="AF46" s="20" t="str">
        <f>Stacjonarne!AF46</f>
        <v>Moduł 4</v>
      </c>
    </row>
    <row r="47" spans="1:32" s="64" customFormat="1" x14ac:dyDescent="0.25">
      <c r="A47" s="56">
        <v>3</v>
      </c>
      <c r="B47" s="57" t="s">
        <v>155</v>
      </c>
      <c r="C47" s="23">
        <f t="shared" si="14"/>
        <v>24</v>
      </c>
      <c r="D47" s="23">
        <f t="shared" si="14"/>
        <v>12</v>
      </c>
      <c r="E47" s="24">
        <f t="shared" si="15"/>
        <v>36</v>
      </c>
      <c r="F47" s="25"/>
      <c r="G47" s="59">
        <v>60</v>
      </c>
      <c r="H47" s="56"/>
      <c r="I47" s="60"/>
      <c r="J47" s="61"/>
      <c r="K47" s="27">
        <f>(Stacjonarne!K47/100)*60</f>
        <v>6</v>
      </c>
      <c r="L47" s="27">
        <f>(Stacjonarne!L47/100)*60</f>
        <v>12</v>
      </c>
      <c r="M47" s="95">
        <f>Stacjonarne!M47</f>
        <v>2</v>
      </c>
      <c r="N47" s="21">
        <f>(Stacjonarne!N47/100)*60</f>
        <v>9</v>
      </c>
      <c r="O47" s="27">
        <f>(Stacjonarne!O47/100)*60</f>
        <v>0</v>
      </c>
      <c r="P47" s="28">
        <f>Stacjonarne!P47</f>
        <v>1</v>
      </c>
      <c r="Q47" s="27">
        <f>(Stacjonarne!Q47/100)*60</f>
        <v>9</v>
      </c>
      <c r="R47" s="27">
        <f>(Stacjonarne!R47/100)*60</f>
        <v>0</v>
      </c>
      <c r="S47" s="95">
        <f>Stacjonarne!S47</f>
        <v>1</v>
      </c>
      <c r="T47" s="56"/>
      <c r="U47" s="60"/>
      <c r="V47" s="61"/>
      <c r="W47" s="60"/>
      <c r="X47" s="60"/>
      <c r="Y47" s="29"/>
      <c r="Z47" s="30"/>
      <c r="AA47" s="203">
        <f t="shared" si="2"/>
        <v>4</v>
      </c>
      <c r="AB47" s="13">
        <f t="shared" si="16"/>
        <v>100</v>
      </c>
      <c r="AC47" s="20">
        <f t="shared" si="17"/>
        <v>36</v>
      </c>
      <c r="AD47" s="20">
        <f t="shared" si="18"/>
        <v>64</v>
      </c>
      <c r="AE47" s="20" t="str">
        <f>Stacjonarne!AE47</f>
        <v>2-4</v>
      </c>
      <c r="AF47" s="20" t="str">
        <f>Stacjonarne!AF47</f>
        <v>Moduł 4</v>
      </c>
    </row>
    <row r="48" spans="1:32" s="64" customFormat="1" x14ac:dyDescent="0.25">
      <c r="A48" s="56">
        <v>4</v>
      </c>
      <c r="B48" s="251" t="s">
        <v>156</v>
      </c>
      <c r="C48" s="23"/>
      <c r="D48" s="23">
        <v>18</v>
      </c>
      <c r="E48" s="24">
        <v>18</v>
      </c>
      <c r="F48" s="25"/>
      <c r="G48" s="59">
        <v>18</v>
      </c>
      <c r="H48" s="56"/>
      <c r="I48" s="60"/>
      <c r="J48" s="61"/>
      <c r="K48" s="27"/>
      <c r="L48" s="27"/>
      <c r="M48" s="179"/>
      <c r="N48" s="21"/>
      <c r="O48" s="27">
        <v>9</v>
      </c>
      <c r="P48" s="28">
        <v>1</v>
      </c>
      <c r="Q48" s="122"/>
      <c r="R48" s="27">
        <v>9</v>
      </c>
      <c r="S48" s="179">
        <v>1</v>
      </c>
      <c r="T48" s="56"/>
      <c r="U48" s="60"/>
      <c r="V48" s="61"/>
      <c r="W48" s="65"/>
      <c r="X48" s="60"/>
      <c r="Y48" s="48"/>
      <c r="Z48" s="30"/>
      <c r="AA48" s="252"/>
      <c r="AB48" s="13"/>
      <c r="AC48" s="252"/>
      <c r="AD48" s="252"/>
      <c r="AE48" s="252"/>
      <c r="AF48" s="252"/>
    </row>
    <row r="49" spans="1:33" s="64" customFormat="1" ht="30.75" customHeight="1" x14ac:dyDescent="0.25">
      <c r="A49" s="56">
        <v>5</v>
      </c>
      <c r="B49" s="57" t="s">
        <v>65</v>
      </c>
      <c r="C49" s="23">
        <f t="shared" si="14"/>
        <v>0</v>
      </c>
      <c r="D49" s="23">
        <f t="shared" si="14"/>
        <v>90</v>
      </c>
      <c r="E49" s="24">
        <f t="shared" si="15"/>
        <v>90</v>
      </c>
      <c r="F49" s="25" t="s">
        <v>20</v>
      </c>
      <c r="G49" s="59">
        <v>60</v>
      </c>
      <c r="H49" s="56"/>
      <c r="I49" s="60"/>
      <c r="J49" s="61"/>
      <c r="K49" s="60"/>
      <c r="L49" s="60"/>
      <c r="M49" s="61"/>
      <c r="N49" s="56"/>
      <c r="O49" s="60"/>
      <c r="P49" s="61"/>
      <c r="Q49" s="65"/>
      <c r="R49" s="60"/>
      <c r="S49" s="61"/>
      <c r="T49" s="56"/>
      <c r="U49" s="60">
        <v>45</v>
      </c>
      <c r="V49" s="61">
        <v>3</v>
      </c>
      <c r="W49" s="65"/>
      <c r="X49" s="60">
        <v>45</v>
      </c>
      <c r="Y49" s="61">
        <v>3</v>
      </c>
      <c r="Z49" s="30"/>
      <c r="AA49" s="203">
        <f t="shared" si="2"/>
        <v>6</v>
      </c>
      <c r="AB49" s="13">
        <f t="shared" si="16"/>
        <v>150</v>
      </c>
      <c r="AC49" s="20">
        <f t="shared" si="17"/>
        <v>90</v>
      </c>
      <c r="AD49" s="20">
        <f t="shared" si="18"/>
        <v>60</v>
      </c>
      <c r="AE49" s="20" t="str">
        <f>Stacjonarne!AE49</f>
        <v>5-6</v>
      </c>
      <c r="AF49" s="20" t="str">
        <f>Stacjonarne!AF49</f>
        <v>Moduł 4</v>
      </c>
    </row>
    <row r="50" spans="1:33" s="64" customFormat="1" ht="16.5" customHeight="1" x14ac:dyDescent="0.25">
      <c r="A50" s="56">
        <v>6</v>
      </c>
      <c r="B50" s="57" t="s">
        <v>66</v>
      </c>
      <c r="C50" s="23">
        <f t="shared" si="14"/>
        <v>0</v>
      </c>
      <c r="D50" s="23">
        <f t="shared" si="14"/>
        <v>36</v>
      </c>
      <c r="E50" s="24">
        <f t="shared" si="15"/>
        <v>36</v>
      </c>
      <c r="F50" s="25"/>
      <c r="G50" s="59">
        <v>40</v>
      </c>
      <c r="H50" s="21">
        <f>(Stacjonarne!H50/100)*60</f>
        <v>0</v>
      </c>
      <c r="I50" s="27">
        <f>(Stacjonarne!I50/100)*60</f>
        <v>9</v>
      </c>
      <c r="J50" s="178">
        <f>Stacjonarne!J50</f>
        <v>0</v>
      </c>
      <c r="K50" s="27">
        <f>(Stacjonarne!K50/100)*60</f>
        <v>0</v>
      </c>
      <c r="L50" s="27">
        <f>(Stacjonarne!L50/100)*60</f>
        <v>9</v>
      </c>
      <c r="M50" s="190">
        <f>Stacjonarne!M50</f>
        <v>0</v>
      </c>
      <c r="N50" s="21">
        <f>(Stacjonarne!N50/100)*60</f>
        <v>0</v>
      </c>
      <c r="O50" s="27">
        <f>(Stacjonarne!O50/100)*60</f>
        <v>9</v>
      </c>
      <c r="P50" s="178">
        <f>Stacjonarne!P50</f>
        <v>0</v>
      </c>
      <c r="Q50" s="27">
        <f>(Stacjonarne!Q50/100)*60</f>
        <v>0</v>
      </c>
      <c r="R50" s="27">
        <f>(Stacjonarne!R50/100)*60</f>
        <v>9</v>
      </c>
      <c r="S50" s="190">
        <f>Stacjonarne!S50</f>
        <v>0</v>
      </c>
      <c r="T50" s="56"/>
      <c r="U50" s="60"/>
      <c r="V50" s="61"/>
      <c r="W50" s="65"/>
      <c r="X50" s="60"/>
      <c r="Y50" s="61"/>
      <c r="Z50" s="30"/>
      <c r="AA50" s="203">
        <f t="shared" si="2"/>
        <v>0</v>
      </c>
      <c r="AB50" s="13">
        <f t="shared" si="16"/>
        <v>0</v>
      </c>
      <c r="AC50" s="20">
        <f t="shared" si="17"/>
        <v>36</v>
      </c>
      <c r="AD50" s="20">
        <f t="shared" si="18"/>
        <v>-36</v>
      </c>
      <c r="AE50" s="20" t="str">
        <f>Stacjonarne!AE50</f>
        <v>1-4</v>
      </c>
      <c r="AF50" s="20" t="str">
        <f>Stacjonarne!AF50</f>
        <v>Moduł 4</v>
      </c>
    </row>
    <row r="51" spans="1:33" s="64" customFormat="1" ht="39.75" customHeight="1" x14ac:dyDescent="0.25">
      <c r="A51" s="56">
        <v>7</v>
      </c>
      <c r="B51" s="57" t="s">
        <v>67</v>
      </c>
      <c r="C51" s="23">
        <f t="shared" si="14"/>
        <v>6</v>
      </c>
      <c r="D51" s="23">
        <f t="shared" si="14"/>
        <v>56</v>
      </c>
      <c r="E51" s="24">
        <f t="shared" si="15"/>
        <v>62</v>
      </c>
      <c r="F51" s="25"/>
      <c r="G51" s="59">
        <v>10</v>
      </c>
      <c r="H51" s="56"/>
      <c r="I51" s="60"/>
      <c r="J51" s="61"/>
      <c r="K51" s="60"/>
      <c r="L51" s="60"/>
      <c r="M51" s="61"/>
      <c r="N51" s="56">
        <v>6</v>
      </c>
      <c r="O51" s="60">
        <v>56</v>
      </c>
      <c r="P51" s="61">
        <f>Stacjonarne!P51</f>
        <v>5</v>
      </c>
      <c r="Q51" s="65"/>
      <c r="R51" s="60"/>
      <c r="S51" s="61"/>
      <c r="T51" s="56"/>
      <c r="U51" s="60"/>
      <c r="V51" s="61"/>
      <c r="W51" s="65"/>
      <c r="X51" s="60"/>
      <c r="Y51" s="61"/>
      <c r="Z51" s="30" t="str">
        <f>Stacjonarne!Z51</f>
        <v>W-9</v>
      </c>
      <c r="AA51" s="203">
        <f t="shared" si="2"/>
        <v>5</v>
      </c>
      <c r="AB51" s="13">
        <f t="shared" si="16"/>
        <v>125</v>
      </c>
      <c r="AC51" s="20">
        <f t="shared" si="17"/>
        <v>62</v>
      </c>
      <c r="AD51" s="20">
        <f t="shared" si="18"/>
        <v>63</v>
      </c>
      <c r="AE51" s="20" t="str">
        <f>Stacjonarne!AE51</f>
        <v>3</v>
      </c>
      <c r="AF51" s="20" t="str">
        <f>Stacjonarne!AF51</f>
        <v>Moduł 4</v>
      </c>
    </row>
    <row r="52" spans="1:33" s="64" customFormat="1" ht="39.75" customHeight="1" x14ac:dyDescent="0.25">
      <c r="A52" s="56">
        <v>8</v>
      </c>
      <c r="B52" s="57" t="s">
        <v>68</v>
      </c>
      <c r="C52" s="23">
        <f t="shared" si="14"/>
        <v>6</v>
      </c>
      <c r="D52" s="23">
        <f t="shared" si="14"/>
        <v>30</v>
      </c>
      <c r="E52" s="24">
        <f t="shared" si="15"/>
        <v>36</v>
      </c>
      <c r="F52" s="25"/>
      <c r="G52" s="59">
        <v>40</v>
      </c>
      <c r="H52" s="56"/>
      <c r="I52" s="60"/>
      <c r="J52" s="61"/>
      <c r="K52" s="60"/>
      <c r="L52" s="60"/>
      <c r="M52" s="61"/>
      <c r="N52" s="56"/>
      <c r="O52" s="60"/>
      <c r="P52" s="61"/>
      <c r="Q52" s="65">
        <v>6</v>
      </c>
      <c r="R52" s="60">
        <v>30</v>
      </c>
      <c r="S52" s="61">
        <f>Stacjonarne!S52</f>
        <v>4</v>
      </c>
      <c r="T52" s="56"/>
      <c r="U52" s="60"/>
      <c r="V52" s="61"/>
      <c r="W52" s="65"/>
      <c r="X52" s="60"/>
      <c r="Y52" s="61"/>
      <c r="Z52" s="30" t="str">
        <f>Stacjonarne!Z52</f>
        <v>W-1</v>
      </c>
      <c r="AA52" s="203">
        <f t="shared" si="2"/>
        <v>4</v>
      </c>
      <c r="AB52" s="13">
        <f t="shared" si="16"/>
        <v>100</v>
      </c>
      <c r="AC52" s="20">
        <f t="shared" si="17"/>
        <v>36</v>
      </c>
      <c r="AD52" s="20">
        <f t="shared" si="18"/>
        <v>64</v>
      </c>
      <c r="AE52" s="20" t="str">
        <f>Stacjonarne!AE52</f>
        <v>4</v>
      </c>
      <c r="AF52" s="20" t="str">
        <f>Stacjonarne!AF52</f>
        <v>Moduł 4</v>
      </c>
    </row>
    <row r="53" spans="1:33" ht="15.75" thickBot="1" x14ac:dyDescent="0.3">
      <c r="A53" s="66"/>
      <c r="B53" s="67" t="s">
        <v>19</v>
      </c>
      <c r="C53" s="223">
        <f>SUM(C45:C52)</f>
        <v>120</v>
      </c>
      <c r="D53" s="225">
        <f>SUM(D45:D52)</f>
        <v>338</v>
      </c>
      <c r="E53" s="223">
        <f t="shared" si="15"/>
        <v>458</v>
      </c>
      <c r="F53" s="68"/>
      <c r="G53" s="24">
        <f>SUM(G45:G52)</f>
        <v>428</v>
      </c>
      <c r="H53" s="69"/>
      <c r="I53" s="70"/>
      <c r="J53" s="71"/>
      <c r="K53" s="70"/>
      <c r="L53" s="70"/>
      <c r="M53" s="72"/>
      <c r="N53" s="69"/>
      <c r="O53" s="70"/>
      <c r="P53" s="71"/>
      <c r="Q53" s="70"/>
      <c r="R53" s="70"/>
      <c r="S53" s="72"/>
      <c r="T53" s="73"/>
      <c r="U53" s="70"/>
      <c r="V53" s="71"/>
      <c r="W53" s="70"/>
      <c r="X53" s="70"/>
      <c r="Y53" s="72"/>
      <c r="Z53" s="30"/>
      <c r="AA53" s="203">
        <f t="shared" si="2"/>
        <v>0</v>
      </c>
      <c r="AB53" s="13"/>
      <c r="AC53" s="20">
        <f t="shared" si="17"/>
        <v>458</v>
      </c>
      <c r="AD53" s="20"/>
      <c r="AE53" s="20">
        <f>Stacjonarne!AE53</f>
        <v>0</v>
      </c>
      <c r="AF53" s="20">
        <f>Stacjonarne!AF53</f>
        <v>0</v>
      </c>
    </row>
    <row r="54" spans="1:33" x14ac:dyDescent="0.25">
      <c r="A54" s="74" t="s">
        <v>12</v>
      </c>
      <c r="B54" s="40" t="s">
        <v>22</v>
      </c>
      <c r="C54" s="256" t="s">
        <v>13</v>
      </c>
      <c r="D54" s="256"/>
      <c r="E54" s="256"/>
      <c r="F54" s="155"/>
      <c r="G54" s="75"/>
      <c r="H54" s="162"/>
      <c r="I54" s="76"/>
      <c r="J54" s="77"/>
      <c r="K54" s="78"/>
      <c r="L54" s="76"/>
      <c r="M54" s="79"/>
      <c r="N54" s="80"/>
      <c r="O54" s="76"/>
      <c r="P54" s="77"/>
      <c r="Q54" s="78"/>
      <c r="R54" s="76"/>
      <c r="S54" s="79"/>
      <c r="T54" s="80"/>
      <c r="U54" s="76"/>
      <c r="V54" s="81"/>
      <c r="W54" s="78"/>
      <c r="X54" s="76"/>
      <c r="Y54" s="82"/>
      <c r="Z54" s="30"/>
      <c r="AA54" s="203">
        <f t="shared" si="2"/>
        <v>0</v>
      </c>
      <c r="AB54" s="13"/>
      <c r="AC54" s="20">
        <f t="shared" si="17"/>
        <v>0</v>
      </c>
      <c r="AD54" s="20"/>
      <c r="AE54" s="20">
        <f>Stacjonarne!AE55</f>
        <v>0</v>
      </c>
      <c r="AF54" s="20">
        <f>Stacjonarne!AF55</f>
        <v>0</v>
      </c>
    </row>
    <row r="55" spans="1:33" ht="29.25" customHeight="1" x14ac:dyDescent="0.25">
      <c r="A55" s="157" t="s">
        <v>100</v>
      </c>
      <c r="B55" s="83" t="str">
        <f>Stacjonarne!B56</f>
        <v xml:space="preserve">Praktyki turystyczno-rekreacyjna </v>
      </c>
      <c r="C55" s="224"/>
      <c r="D55" s="224"/>
      <c r="E55" s="75">
        <f>U55</f>
        <v>0</v>
      </c>
      <c r="F55" s="89"/>
      <c r="G55" s="90">
        <v>50</v>
      </c>
      <c r="H55" s="221"/>
      <c r="I55" s="220"/>
      <c r="J55" s="220"/>
      <c r="K55" s="220"/>
      <c r="L55" s="220"/>
      <c r="M55" s="222"/>
      <c r="N55" s="221">
        <f>Stacjonarne!N56</f>
        <v>0</v>
      </c>
      <c r="O55" s="220">
        <f>Stacjonarne!O56</f>
        <v>0</v>
      </c>
      <c r="P55" s="220">
        <f>Stacjonarne!P56</f>
        <v>6</v>
      </c>
      <c r="Q55" s="220">
        <f>Stacjonarne!Q56</f>
        <v>0</v>
      </c>
      <c r="R55" s="220">
        <f>Stacjonarne!R56</f>
        <v>0</v>
      </c>
      <c r="S55" s="222">
        <f>Stacjonarne!S56</f>
        <v>4</v>
      </c>
      <c r="T55" s="221">
        <f>Stacjonarne!T56</f>
        <v>0</v>
      </c>
      <c r="U55" s="220">
        <f>Stacjonarne!U56</f>
        <v>0</v>
      </c>
      <c r="V55" s="220">
        <f>Stacjonarne!V56</f>
        <v>8</v>
      </c>
      <c r="W55" s="220">
        <f>Stacjonarne!W56</f>
        <v>0</v>
      </c>
      <c r="X55" s="220">
        <f>Stacjonarne!X56</f>
        <v>0</v>
      </c>
      <c r="Y55" s="222">
        <f>Stacjonarne!Y56</f>
        <v>2</v>
      </c>
      <c r="Z55" s="30" t="str">
        <f>Stacjonarne!Z56</f>
        <v>W-2</v>
      </c>
      <c r="AA55" s="203">
        <f t="shared" si="2"/>
        <v>20</v>
      </c>
      <c r="AB55" s="13">
        <f t="shared" si="3"/>
        <v>500</v>
      </c>
      <c r="AC55" s="20">
        <f t="shared" si="17"/>
        <v>0</v>
      </c>
      <c r="AD55" s="20">
        <f t="shared" si="5"/>
        <v>500</v>
      </c>
      <c r="AE55" s="20">
        <f>Stacjonarne!AE56</f>
        <v>5</v>
      </c>
      <c r="AF55" s="20" t="str">
        <f>Stacjonarne!AF56</f>
        <v>MP</v>
      </c>
    </row>
    <row r="56" spans="1:33" x14ac:dyDescent="0.25">
      <c r="A56" s="157"/>
      <c r="B56" s="83"/>
      <c r="C56" s="226">
        <f>C55</f>
        <v>0</v>
      </c>
      <c r="D56" s="226">
        <f>D55</f>
        <v>0</v>
      </c>
      <c r="E56" s="211">
        <f>C56+D56</f>
        <v>0</v>
      </c>
      <c r="F56" s="75"/>
      <c r="G56" s="75"/>
      <c r="H56" s="157"/>
      <c r="I56" s="155"/>
      <c r="J56" s="85"/>
      <c r="K56" s="75"/>
      <c r="L56" s="155"/>
      <c r="M56" s="86"/>
      <c r="N56" s="87"/>
      <c r="O56" s="155"/>
      <c r="P56" s="85"/>
      <c r="Q56" s="75"/>
      <c r="R56" s="155"/>
      <c r="S56" s="86"/>
      <c r="T56" s="87"/>
      <c r="U56" s="155"/>
      <c r="V56" s="88"/>
      <c r="W56" s="75"/>
      <c r="X56" s="155"/>
      <c r="Y56" s="29"/>
      <c r="Z56" s="30"/>
      <c r="AA56" s="203">
        <f t="shared" si="2"/>
        <v>0</v>
      </c>
      <c r="AB56" s="13"/>
      <c r="AC56" s="20"/>
      <c r="AD56" s="20"/>
      <c r="AE56" s="20">
        <f>Stacjonarne!AE57</f>
        <v>0</v>
      </c>
      <c r="AF56" s="20">
        <f>Stacjonarne!AF57</f>
        <v>0</v>
      </c>
    </row>
    <row r="57" spans="1:33" x14ac:dyDescent="0.25">
      <c r="A57" s="92" t="s">
        <v>14</v>
      </c>
      <c r="B57" s="40" t="s">
        <v>21</v>
      </c>
      <c r="C57" s="260"/>
      <c r="D57" s="260"/>
      <c r="E57" s="260"/>
      <c r="F57" s="158"/>
      <c r="G57" s="75"/>
      <c r="H57" s="157"/>
      <c r="I57" s="155"/>
      <c r="J57" s="93"/>
      <c r="K57" s="155"/>
      <c r="L57" s="155"/>
      <c r="M57" s="94"/>
      <c r="N57" s="157"/>
      <c r="O57" s="155"/>
      <c r="P57" s="93"/>
      <c r="Q57" s="155"/>
      <c r="R57" s="155"/>
      <c r="S57" s="94"/>
      <c r="T57" s="157"/>
      <c r="U57" s="155"/>
      <c r="V57" s="93"/>
      <c r="W57" s="155"/>
      <c r="X57" s="155"/>
      <c r="Y57" s="95"/>
      <c r="Z57" s="30"/>
      <c r="AA57" s="203">
        <f t="shared" si="2"/>
        <v>0</v>
      </c>
      <c r="AB57" s="13">
        <f t="shared" si="3"/>
        <v>0</v>
      </c>
      <c r="AC57" s="20">
        <f t="shared" si="4"/>
        <v>0</v>
      </c>
      <c r="AD57" s="20">
        <f t="shared" si="5"/>
        <v>0</v>
      </c>
      <c r="AE57" s="20">
        <f>Stacjonarne!AE60</f>
        <v>0</v>
      </c>
      <c r="AF57" s="20">
        <f>Stacjonarne!AF60</f>
        <v>0</v>
      </c>
    </row>
    <row r="58" spans="1:33" x14ac:dyDescent="0.25">
      <c r="A58" s="157">
        <v>1</v>
      </c>
      <c r="B58" s="83" t="s">
        <v>117</v>
      </c>
      <c r="C58" s="23">
        <f t="shared" ref="C58:D61" si="19">H58+K58+N58+Q58+T58+W58</f>
        <v>9</v>
      </c>
      <c r="D58" s="23">
        <f t="shared" si="19"/>
        <v>0</v>
      </c>
      <c r="E58" s="158"/>
      <c r="F58" s="158"/>
      <c r="G58" s="84">
        <v>50</v>
      </c>
      <c r="H58" s="157"/>
      <c r="I58" s="155"/>
      <c r="J58" s="93"/>
      <c r="K58" s="155"/>
      <c r="L58" s="155"/>
      <c r="M58" s="94"/>
      <c r="N58" s="157"/>
      <c r="O58" s="155"/>
      <c r="P58" s="93"/>
      <c r="Q58" s="52">
        <f>(Stacjonarne!Q61/100)*60</f>
        <v>9</v>
      </c>
      <c r="R58" s="52">
        <f>(Stacjonarne!R61/100)*60</f>
        <v>0</v>
      </c>
      <c r="S58" s="54">
        <f>Stacjonarne!S61</f>
        <v>2</v>
      </c>
      <c r="T58" s="157"/>
      <c r="U58" s="155"/>
      <c r="V58" s="93"/>
      <c r="W58" s="155"/>
      <c r="X58" s="155"/>
      <c r="Y58" s="95"/>
      <c r="Z58" s="30"/>
      <c r="AA58" s="203">
        <f t="shared" si="2"/>
        <v>2</v>
      </c>
      <c r="AB58" s="13">
        <f t="shared" si="3"/>
        <v>50</v>
      </c>
      <c r="AC58" s="20">
        <f t="shared" si="4"/>
        <v>0</v>
      </c>
      <c r="AD58" s="20">
        <f t="shared" si="5"/>
        <v>50</v>
      </c>
      <c r="AE58" s="20">
        <f>Stacjonarne!AE61</f>
        <v>4</v>
      </c>
      <c r="AF58" s="20" t="str">
        <f>Stacjonarne!AF61</f>
        <v>MPD</v>
      </c>
    </row>
    <row r="59" spans="1:33" x14ac:dyDescent="0.25">
      <c r="A59" s="157">
        <v>2</v>
      </c>
      <c r="B59" s="83" t="s">
        <v>23</v>
      </c>
      <c r="C59" s="23">
        <f t="shared" si="19"/>
        <v>0</v>
      </c>
      <c r="D59" s="23">
        <f t="shared" si="19"/>
        <v>0</v>
      </c>
      <c r="E59" s="158"/>
      <c r="F59" s="158"/>
      <c r="G59" s="84">
        <v>50</v>
      </c>
      <c r="H59" s="157"/>
      <c r="I59" s="155"/>
      <c r="J59" s="93"/>
      <c r="K59" s="155"/>
      <c r="L59" s="155"/>
      <c r="M59" s="94"/>
      <c r="N59" s="157"/>
      <c r="O59" s="155"/>
      <c r="P59" s="93"/>
      <c r="Q59" s="155"/>
      <c r="R59" s="155"/>
      <c r="S59" s="94"/>
      <c r="T59" s="52">
        <f>(Stacjonarne!T62/100)*60</f>
        <v>0</v>
      </c>
      <c r="U59" s="52">
        <f>(Stacjonarne!U62/100)*60</f>
        <v>0</v>
      </c>
      <c r="V59" s="53">
        <f>Stacjonarne!V62</f>
        <v>2</v>
      </c>
      <c r="W59" s="164"/>
      <c r="X59" s="155"/>
      <c r="Y59" s="95"/>
      <c r="Z59" s="30"/>
      <c r="AA59" s="203">
        <f t="shared" si="2"/>
        <v>2</v>
      </c>
      <c r="AB59" s="13">
        <f t="shared" si="3"/>
        <v>50</v>
      </c>
      <c r="AC59" s="20">
        <f t="shared" si="4"/>
        <v>0</v>
      </c>
      <c r="AD59" s="20">
        <f t="shared" si="5"/>
        <v>50</v>
      </c>
      <c r="AE59" s="20">
        <f>Stacjonarne!AE62</f>
        <v>5</v>
      </c>
      <c r="AF59" s="20" t="str">
        <f>Stacjonarne!AF62</f>
        <v>MPD</v>
      </c>
    </row>
    <row r="60" spans="1:33" ht="22.5" x14ac:dyDescent="0.25">
      <c r="A60" s="157">
        <v>3</v>
      </c>
      <c r="B60" s="83" t="s">
        <v>24</v>
      </c>
      <c r="C60" s="23">
        <f t="shared" si="19"/>
        <v>0</v>
      </c>
      <c r="D60" s="23">
        <f t="shared" si="19"/>
        <v>0</v>
      </c>
      <c r="E60" s="158"/>
      <c r="F60" s="158"/>
      <c r="G60" s="84">
        <v>100</v>
      </c>
      <c r="H60" s="157"/>
      <c r="I60" s="155"/>
      <c r="J60" s="93"/>
      <c r="K60" s="155"/>
      <c r="L60" s="155"/>
      <c r="M60" s="94"/>
      <c r="N60" s="157"/>
      <c r="O60" s="155"/>
      <c r="P60" s="93"/>
      <c r="Q60" s="155"/>
      <c r="R60" s="155"/>
      <c r="S60" s="94"/>
      <c r="T60" s="157"/>
      <c r="U60" s="155"/>
      <c r="V60" s="93"/>
      <c r="W60" s="52">
        <f>(Stacjonarne!W63/100)*60</f>
        <v>0</v>
      </c>
      <c r="X60" s="52">
        <f>(Stacjonarne!X63/100)*60</f>
        <v>0</v>
      </c>
      <c r="Y60" s="54">
        <f>Stacjonarne!Y63</f>
        <v>4</v>
      </c>
      <c r="Z60" s="30"/>
      <c r="AA60" s="203">
        <f t="shared" si="2"/>
        <v>4</v>
      </c>
      <c r="AB60" s="13">
        <f t="shared" si="3"/>
        <v>100</v>
      </c>
      <c r="AC60" s="20">
        <f t="shared" si="4"/>
        <v>0</v>
      </c>
      <c r="AD60" s="20">
        <f t="shared" si="5"/>
        <v>100</v>
      </c>
      <c r="AE60" s="20">
        <f>Stacjonarne!AE63</f>
        <v>6</v>
      </c>
      <c r="AF60" s="20" t="str">
        <f>Stacjonarne!AF63</f>
        <v>MPD</v>
      </c>
    </row>
    <row r="61" spans="1:33" x14ac:dyDescent="0.25">
      <c r="A61" s="157">
        <v>4</v>
      </c>
      <c r="B61" s="83" t="s">
        <v>15</v>
      </c>
      <c r="C61" s="23">
        <f t="shared" si="19"/>
        <v>0</v>
      </c>
      <c r="D61" s="23">
        <f t="shared" si="19"/>
        <v>0</v>
      </c>
      <c r="E61" s="158"/>
      <c r="F61" s="158" t="s">
        <v>20</v>
      </c>
      <c r="G61" s="75">
        <v>250</v>
      </c>
      <c r="H61" s="157"/>
      <c r="I61" s="155"/>
      <c r="J61" s="93"/>
      <c r="K61" s="155"/>
      <c r="L61" s="155"/>
      <c r="M61" s="94"/>
      <c r="N61" s="157"/>
      <c r="O61" s="155"/>
      <c r="P61" s="93"/>
      <c r="Q61" s="155"/>
      <c r="R61" s="155"/>
      <c r="S61" s="94"/>
      <c r="T61" s="157"/>
      <c r="U61" s="155"/>
      <c r="V61" s="93"/>
      <c r="W61" s="155"/>
      <c r="X61" s="155"/>
      <c r="Y61" s="95">
        <v>10</v>
      </c>
      <c r="Z61" s="30"/>
      <c r="AA61" s="203">
        <f t="shared" si="2"/>
        <v>10</v>
      </c>
      <c r="AB61" s="13">
        <f t="shared" si="3"/>
        <v>250</v>
      </c>
      <c r="AC61" s="20">
        <f t="shared" si="4"/>
        <v>0</v>
      </c>
      <c r="AD61" s="20">
        <f t="shared" si="5"/>
        <v>250</v>
      </c>
      <c r="AE61" s="20">
        <f>Stacjonarne!AE64</f>
        <v>6</v>
      </c>
      <c r="AF61" s="20" t="str">
        <f>Stacjonarne!AF64</f>
        <v>MPD</v>
      </c>
    </row>
    <row r="62" spans="1:33" x14ac:dyDescent="0.25">
      <c r="A62" s="157"/>
      <c r="B62" s="91" t="s">
        <v>141</v>
      </c>
      <c r="C62" s="218">
        <f>SUM(C58:C61)</f>
        <v>9</v>
      </c>
      <c r="D62" s="218">
        <f t="shared" ref="D62" si="20">SUM(D58:D61)</f>
        <v>0</v>
      </c>
      <c r="E62" s="218">
        <f>C62+D62</f>
        <v>9</v>
      </c>
      <c r="F62" s="96"/>
      <c r="G62" s="97"/>
      <c r="H62" s="176">
        <f>SUM(H9:H61)</f>
        <v>97.2</v>
      </c>
      <c r="I62" s="155">
        <f>SUM(I9:I61)</f>
        <v>101.4</v>
      </c>
      <c r="J62" s="155"/>
      <c r="K62" s="177">
        <f>SUM(K9:K61)</f>
        <v>93.6</v>
      </c>
      <c r="L62" s="155">
        <f>SUM(L9:L61)</f>
        <v>123</v>
      </c>
      <c r="M62" s="161"/>
      <c r="N62" s="157">
        <f>SUM(N9:N61)</f>
        <v>75</v>
      </c>
      <c r="O62" s="155">
        <f>SUM(O9:O61)</f>
        <v>167</v>
      </c>
      <c r="P62" s="155"/>
      <c r="Q62" s="155">
        <f>SUM(Q9:Q61)</f>
        <v>102</v>
      </c>
      <c r="R62" s="155">
        <f>SUM(R9:R61)</f>
        <v>132</v>
      </c>
      <c r="S62" s="161"/>
      <c r="T62" s="157">
        <f>SUM(T9:T61)</f>
        <v>54</v>
      </c>
      <c r="U62" s="155">
        <f>SUM(U9:U61)</f>
        <v>102</v>
      </c>
      <c r="V62" s="155"/>
      <c r="W62" s="155">
        <f>SUM(W9:W61)</f>
        <v>45</v>
      </c>
      <c r="X62" s="155">
        <f>SUM(X9:X61)</f>
        <v>102</v>
      </c>
      <c r="Y62" s="161"/>
      <c r="Z62" s="30"/>
      <c r="AA62" s="203">
        <f t="shared" si="2"/>
        <v>0</v>
      </c>
      <c r="AB62" s="13"/>
      <c r="AC62" s="20"/>
      <c r="AD62" s="20"/>
    </row>
    <row r="63" spans="1:33" x14ac:dyDescent="0.25">
      <c r="A63" s="208"/>
      <c r="B63" s="219" t="s">
        <v>19</v>
      </c>
      <c r="C63" s="227">
        <f>C19+C40+C43+C53+C56+C62</f>
        <v>466.8</v>
      </c>
      <c r="D63" s="227">
        <f>D19+D40+D43+D53+D56+D62</f>
        <v>727.4</v>
      </c>
      <c r="E63" s="227">
        <f>C63+D63</f>
        <v>1194.2</v>
      </c>
      <c r="F63" s="96"/>
      <c r="G63" s="96"/>
      <c r="H63" s="216"/>
      <c r="I63" s="209"/>
      <c r="J63" s="209"/>
      <c r="K63" s="215"/>
      <c r="L63" s="209"/>
      <c r="M63" s="210"/>
      <c r="N63" s="208"/>
      <c r="O63" s="209"/>
      <c r="P63" s="209"/>
      <c r="Q63" s="213"/>
      <c r="R63" s="209"/>
      <c r="S63" s="210"/>
      <c r="T63" s="208"/>
      <c r="U63" s="209"/>
      <c r="V63" s="209"/>
      <c r="W63" s="213"/>
      <c r="X63" s="209"/>
      <c r="Y63" s="210"/>
      <c r="Z63" s="30"/>
      <c r="AA63" s="212"/>
      <c r="AB63" s="13"/>
      <c r="AC63" s="212"/>
      <c r="AD63" s="212"/>
      <c r="AE63" s="212"/>
      <c r="AF63" s="212"/>
    </row>
    <row r="64" spans="1:33" ht="18" x14ac:dyDescent="0.25">
      <c r="A64" s="98"/>
      <c r="B64" s="99" t="s">
        <v>16</v>
      </c>
      <c r="C64" s="308">
        <f>H64+K64+N64+Q64+T64+W64</f>
        <v>1194.2</v>
      </c>
      <c r="D64" s="308"/>
      <c r="E64" s="308"/>
      <c r="F64" s="308"/>
      <c r="G64" s="308"/>
      <c r="H64" s="309">
        <f>H62+I62</f>
        <v>198.60000000000002</v>
      </c>
      <c r="I64" s="300"/>
      <c r="J64" s="172"/>
      <c r="K64" s="299">
        <f>K62+L62</f>
        <v>216.6</v>
      </c>
      <c r="L64" s="300"/>
      <c r="M64" s="173"/>
      <c r="N64" s="309">
        <f>N62+O62</f>
        <v>242</v>
      </c>
      <c r="O64" s="300"/>
      <c r="P64" s="174"/>
      <c r="Q64" s="299">
        <f>Q62+R62</f>
        <v>234</v>
      </c>
      <c r="R64" s="300"/>
      <c r="S64" s="173"/>
      <c r="T64" s="309">
        <f>T62+U62</f>
        <v>156</v>
      </c>
      <c r="U64" s="300"/>
      <c r="V64" s="175"/>
      <c r="W64" s="299">
        <f>W62+X62</f>
        <v>147</v>
      </c>
      <c r="X64" s="300"/>
      <c r="Y64" s="29"/>
      <c r="Z64" s="30"/>
      <c r="AA64" s="100">
        <f>SUM(AA9:AA62)</f>
        <v>172</v>
      </c>
      <c r="AB64" s="101">
        <f>SUM(AB9:AB62)</f>
        <v>4250</v>
      </c>
      <c r="AC64" s="101">
        <f>SUM(AC9:AC62)</f>
        <v>1607.2</v>
      </c>
      <c r="AD64" s="101">
        <f>SUM(AD9:AD62)</f>
        <v>3100.8</v>
      </c>
      <c r="AG64" s="206" t="e">
        <f>SUM(#REF!)</f>
        <v>#REF!</v>
      </c>
    </row>
    <row r="65" spans="1:33" ht="15.75" thickBot="1" x14ac:dyDescent="0.3">
      <c r="A65" s="301"/>
      <c r="B65" s="102"/>
      <c r="C65" s="302" t="s">
        <v>72</v>
      </c>
      <c r="D65" s="303"/>
      <c r="E65" s="304"/>
      <c r="F65" s="305">
        <f>G19+G40+G43+G53+G56+G61</f>
        <v>2113</v>
      </c>
      <c r="G65" s="306"/>
      <c r="H65" s="307"/>
      <c r="I65" s="297"/>
      <c r="J65" s="295">
        <f>SUM(J9:J64)</f>
        <v>30</v>
      </c>
      <c r="K65" s="298"/>
      <c r="L65" s="297"/>
      <c r="M65" s="295">
        <f>SUM(M9:M64)</f>
        <v>30</v>
      </c>
      <c r="N65" s="296"/>
      <c r="O65" s="297"/>
      <c r="P65" s="295">
        <f>SUM(P9:P64)</f>
        <v>30</v>
      </c>
      <c r="Q65" s="298"/>
      <c r="R65" s="297"/>
      <c r="S65" s="295">
        <f>SUM(S9:S64)</f>
        <v>28</v>
      </c>
      <c r="T65" s="296"/>
      <c r="U65" s="297"/>
      <c r="V65" s="295">
        <f>SUM(V9:V64)</f>
        <v>26</v>
      </c>
      <c r="W65" s="298"/>
      <c r="X65" s="297"/>
      <c r="Y65" s="295">
        <f>SUM(Y9:Y64)</f>
        <v>30</v>
      </c>
      <c r="Z65" s="103"/>
      <c r="AB65" s="13"/>
      <c r="AC65" s="104">
        <f>AC64/AB64</f>
        <v>0.37816470588235296</v>
      </c>
      <c r="AD65" s="104">
        <f>AD64/AB64</f>
        <v>0.72960000000000003</v>
      </c>
      <c r="AG65" s="206" t="e">
        <f>SUM(#REF!)</f>
        <v>#REF!</v>
      </c>
    </row>
    <row r="66" spans="1:33" ht="15.75" thickBot="1" x14ac:dyDescent="0.3">
      <c r="A66" s="279"/>
      <c r="B66" s="105" t="s">
        <v>17</v>
      </c>
      <c r="C66" s="106"/>
      <c r="D66" s="107"/>
      <c r="E66" s="108"/>
      <c r="F66" s="109"/>
      <c r="G66" s="110"/>
      <c r="H66" s="269"/>
      <c r="I66" s="264"/>
      <c r="J66" s="266"/>
      <c r="K66" s="262"/>
      <c r="L66" s="264"/>
      <c r="M66" s="266"/>
      <c r="N66" s="277"/>
      <c r="O66" s="264"/>
      <c r="P66" s="266"/>
      <c r="Q66" s="262"/>
      <c r="R66" s="264"/>
      <c r="S66" s="266"/>
      <c r="T66" s="277"/>
      <c r="U66" s="264"/>
      <c r="V66" s="266"/>
      <c r="W66" s="262"/>
      <c r="X66" s="264"/>
      <c r="Y66" s="266"/>
      <c r="Z66" s="111"/>
      <c r="AA66" s="20" t="s">
        <v>30</v>
      </c>
      <c r="AB66" s="13" t="s">
        <v>2</v>
      </c>
      <c r="AC66" s="20" t="s">
        <v>31</v>
      </c>
      <c r="AD66" s="112" t="s">
        <v>32</v>
      </c>
      <c r="AG66" s="207" t="e">
        <f>SUM(#REF!)</f>
        <v>#REF!</v>
      </c>
    </row>
    <row r="67" spans="1:33" x14ac:dyDescent="0.25">
      <c r="AA67" s="20">
        <f>AB67+AC67</f>
        <v>1194.2</v>
      </c>
      <c r="AB67" s="13">
        <f>H62+K62+N62+Q62+T62+W62</f>
        <v>466.8</v>
      </c>
      <c r="AC67" s="13">
        <f>I62+L62+O62+R62+U62+X62</f>
        <v>727.4</v>
      </c>
      <c r="AD67" s="20"/>
    </row>
    <row r="68" spans="1:33" ht="15.75" thickBot="1" x14ac:dyDescent="0.3">
      <c r="AA68" s="114" t="s">
        <v>33</v>
      </c>
      <c r="AB68" s="115">
        <f>AB67/AA67</f>
        <v>0.3908892982749958</v>
      </c>
      <c r="AC68" s="116">
        <f>AC67/AA67</f>
        <v>0.60911070172500414</v>
      </c>
      <c r="AD68" s="114"/>
    </row>
    <row r="69" spans="1:33" x14ac:dyDescent="0.25">
      <c r="AA69" s="20">
        <f>E56</f>
        <v>0</v>
      </c>
      <c r="AB69" s="13"/>
      <c r="AC69" s="20"/>
      <c r="AD69" s="1" t="s">
        <v>34</v>
      </c>
    </row>
    <row r="70" spans="1:33" x14ac:dyDescent="0.25">
      <c r="AA70" s="20">
        <f>AB70+AC70</f>
        <v>1194.2</v>
      </c>
      <c r="AB70" s="13">
        <f>AB67</f>
        <v>466.8</v>
      </c>
      <c r="AC70" s="20">
        <f>AC67-AA69</f>
        <v>727.4</v>
      </c>
      <c r="AD70" s="20"/>
    </row>
    <row r="71" spans="1:33" ht="15.75" thickBot="1" x14ac:dyDescent="0.3">
      <c r="AA71" s="114"/>
      <c r="AB71" s="115">
        <f>AB70/AA70</f>
        <v>0.3908892982749958</v>
      </c>
      <c r="AC71" s="116">
        <f>AC70/AA70</f>
        <v>0.60911070172500414</v>
      </c>
      <c r="AD71" s="114"/>
    </row>
    <row r="72" spans="1:33" x14ac:dyDescent="0.25">
      <c r="AA72" s="20"/>
      <c r="AB72" s="13"/>
      <c r="AC72" s="20"/>
    </row>
    <row r="73" spans="1:33" x14ac:dyDescent="0.25">
      <c r="AA73" s="20"/>
      <c r="AB73" s="13"/>
      <c r="AC73" s="20"/>
      <c r="AD73" s="20"/>
    </row>
    <row r="74" spans="1:33" ht="15.75" thickBot="1" x14ac:dyDescent="0.3">
      <c r="AA74" s="114"/>
      <c r="AB74" s="115"/>
      <c r="AC74" s="116"/>
      <c r="AD74" s="114"/>
    </row>
  </sheetData>
  <mergeCells count="47">
    <mergeCell ref="A1:Y1"/>
    <mergeCell ref="A2:Y2"/>
    <mergeCell ref="A3:Y3"/>
    <mergeCell ref="A4:A6"/>
    <mergeCell ref="B4:B6"/>
    <mergeCell ref="C4:G6"/>
    <mergeCell ref="H4:M4"/>
    <mergeCell ref="N4:S4"/>
    <mergeCell ref="T4:Y4"/>
    <mergeCell ref="C57:E57"/>
    <mergeCell ref="Z4:Z7"/>
    <mergeCell ref="H5:J6"/>
    <mergeCell ref="K5:M6"/>
    <mergeCell ref="N5:P6"/>
    <mergeCell ref="Q5:S6"/>
    <mergeCell ref="T5:V6"/>
    <mergeCell ref="W5:Y6"/>
    <mergeCell ref="C44:E44"/>
    <mergeCell ref="C54:E54"/>
    <mergeCell ref="W64:X64"/>
    <mergeCell ref="A65:A66"/>
    <mergeCell ref="C65:E65"/>
    <mergeCell ref="F65:G65"/>
    <mergeCell ref="H65:H66"/>
    <mergeCell ref="I65:I66"/>
    <mergeCell ref="J65:J66"/>
    <mergeCell ref="K65:K66"/>
    <mergeCell ref="L65:L66"/>
    <mergeCell ref="M65:M66"/>
    <mergeCell ref="C64:G64"/>
    <mergeCell ref="H64:I64"/>
    <mergeCell ref="K64:L64"/>
    <mergeCell ref="N64:O64"/>
    <mergeCell ref="Q64:R64"/>
    <mergeCell ref="T64:U64"/>
    <mergeCell ref="Y65:Y66"/>
    <mergeCell ref="N65:N66"/>
    <mergeCell ref="O65:O66"/>
    <mergeCell ref="P65:P66"/>
    <mergeCell ref="Q65:Q66"/>
    <mergeCell ref="R65:R66"/>
    <mergeCell ref="S65:S66"/>
    <mergeCell ref="T65:T66"/>
    <mergeCell ref="U65:U66"/>
    <mergeCell ref="V65:V66"/>
    <mergeCell ref="W65:W66"/>
    <mergeCell ref="X65:X66"/>
  </mergeCells>
  <pageMargins left="0.39370078740157483" right="0.39370078740157483" top="0.74803149606299213" bottom="0.74803149606299213" header="0.31496062992125984" footer="0.31496062992125984"/>
  <pageSetup paperSize="9" orientation="landscape" r:id="rId1"/>
  <headerFooter>
    <oddHeader>&amp;RTiR  1 stopień</oddHeader>
    <oddFooter>&amp;A&amp;RStrona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5"/>
  <sheetViews>
    <sheetView workbookViewId="0">
      <selection activeCell="A9" sqref="A9"/>
    </sheetView>
  </sheetViews>
  <sheetFormatPr defaultRowHeight="15" x14ac:dyDescent="0.25"/>
  <cols>
    <col min="1" max="1" width="4.7109375" customWidth="1"/>
    <col min="2" max="2" width="23" customWidth="1"/>
    <col min="3" max="3" width="9.140625" customWidth="1"/>
    <col min="7" max="7" width="13.5703125" customWidth="1"/>
  </cols>
  <sheetData>
    <row r="1" spans="1:8" ht="15.75" x14ac:dyDescent="0.25">
      <c r="A1" s="151" t="e">
        <f>Stacjonarne!#REF!</f>
        <v>#REF!</v>
      </c>
    </row>
    <row r="2" spans="1:8" ht="15.75" x14ac:dyDescent="0.25">
      <c r="A2" s="151" t="s">
        <v>108</v>
      </c>
      <c r="D2" s="143"/>
    </row>
    <row r="3" spans="1:8" ht="15.75" x14ac:dyDescent="0.25">
      <c r="A3" s="151"/>
      <c r="D3" s="143"/>
    </row>
    <row r="4" spans="1:8" ht="15.75" x14ac:dyDescent="0.25">
      <c r="A4" s="151" t="s">
        <v>116</v>
      </c>
    </row>
    <row r="5" spans="1:8" x14ac:dyDescent="0.25">
      <c r="A5" s="144" t="e">
        <f>Stacjonarne!#REF!</f>
        <v>#REF!</v>
      </c>
      <c r="B5" s="312" t="e">
        <f>Stacjonarne!#REF!</f>
        <v>#REF!</v>
      </c>
      <c r="C5" s="312"/>
      <c r="D5" s="312"/>
      <c r="E5" s="312"/>
      <c r="F5" s="312"/>
      <c r="G5" s="313" t="s">
        <v>114</v>
      </c>
      <c r="H5" s="314"/>
    </row>
    <row r="6" spans="1:8" x14ac:dyDescent="0.25">
      <c r="A6" s="144" t="e">
        <f>Stacjonarne!#REF!</f>
        <v>#REF!</v>
      </c>
      <c r="B6" s="312" t="e">
        <f>Stacjonarne!#REF!</f>
        <v>#REF!</v>
      </c>
      <c r="C6" s="312"/>
      <c r="D6" s="312"/>
      <c r="E6" s="312"/>
      <c r="F6" s="312"/>
      <c r="G6" s="313"/>
      <c r="H6" s="314"/>
    </row>
    <row r="7" spans="1:8" x14ac:dyDescent="0.25">
      <c r="A7" s="144" t="e">
        <f>Stacjonarne!#REF!</f>
        <v>#REF!</v>
      </c>
      <c r="B7" s="312" t="e">
        <f>Stacjonarne!#REF!</f>
        <v>#REF!</v>
      </c>
      <c r="C7" s="312"/>
      <c r="D7" s="312"/>
      <c r="E7" s="312"/>
      <c r="F7" s="312"/>
      <c r="G7" s="315" t="s">
        <v>113</v>
      </c>
      <c r="H7" s="316"/>
    </row>
    <row r="8" spans="1:8" ht="27.75" customHeight="1" x14ac:dyDescent="0.25">
      <c r="A8" s="149"/>
      <c r="B8" s="150"/>
      <c r="C8" s="150"/>
      <c r="D8" s="150"/>
      <c r="E8" s="150"/>
      <c r="F8" s="150"/>
      <c r="G8" s="149"/>
      <c r="H8" s="149"/>
    </row>
    <row r="9" spans="1:8" x14ac:dyDescent="0.25">
      <c r="A9" s="143" t="s">
        <v>115</v>
      </c>
    </row>
    <row r="10" spans="1:8" x14ac:dyDescent="0.25">
      <c r="A10" s="140" t="s">
        <v>105</v>
      </c>
      <c r="B10" s="140" t="s">
        <v>0</v>
      </c>
      <c r="C10" s="140" t="s">
        <v>109</v>
      </c>
      <c r="D10" s="140" t="s">
        <v>2</v>
      </c>
      <c r="E10" s="140" t="s">
        <v>31</v>
      </c>
      <c r="F10" s="140" t="s">
        <v>106</v>
      </c>
      <c r="G10" s="321" t="s">
        <v>110</v>
      </c>
      <c r="H10" s="321"/>
    </row>
    <row r="11" spans="1:8" s="139" customFormat="1" ht="30" customHeight="1" x14ac:dyDescent="0.25">
      <c r="A11" s="317" t="s">
        <v>100</v>
      </c>
      <c r="B11" s="319" t="e">
        <f>Stacjonarne!#REF!</f>
        <v>#REF!</v>
      </c>
      <c r="C11" s="142" t="s">
        <v>107</v>
      </c>
      <c r="D11" s="141" t="e">
        <f>Stacjonarne!#REF!</f>
        <v>#REF!</v>
      </c>
      <c r="E11" s="141" t="e">
        <f>Stacjonarne!#REF!</f>
        <v>#REF!</v>
      </c>
      <c r="F11" s="141" t="e">
        <f>Stacjonarne!#REF!</f>
        <v>#REF!</v>
      </c>
    </row>
    <row r="12" spans="1:8" s="139" customFormat="1" ht="30" customHeight="1" x14ac:dyDescent="0.25">
      <c r="A12" s="318"/>
      <c r="B12" s="320"/>
      <c r="C12" s="142" t="s">
        <v>99</v>
      </c>
      <c r="D12" s="141">
        <f>Stacjonarne!C16</f>
        <v>10</v>
      </c>
      <c r="E12" s="141">
        <f>Stacjonarne!D16</f>
        <v>15</v>
      </c>
      <c r="F12" s="141">
        <f>Stacjonarne!E16</f>
        <v>25</v>
      </c>
      <c r="G12" s="142" t="e">
        <f>Stacjonarne!#REF!</f>
        <v>#REF!</v>
      </c>
      <c r="H12" s="148" t="e">
        <f>Stacjonarne!#REF!</f>
        <v>#REF!</v>
      </c>
    </row>
    <row r="13" spans="1:8" s="139" customFormat="1" ht="30" customHeight="1" x14ac:dyDescent="0.25">
      <c r="A13" s="317" t="s">
        <v>101</v>
      </c>
      <c r="B13" s="319" t="e">
        <f>Stacjonarne!#REF!</f>
        <v>#REF!</v>
      </c>
      <c r="C13" s="142" t="s">
        <v>107</v>
      </c>
      <c r="D13" s="141" t="e">
        <f>Stacjonarne!#REF!</f>
        <v>#REF!</v>
      </c>
      <c r="E13" s="141" t="e">
        <f>Stacjonarne!#REF!</f>
        <v>#REF!</v>
      </c>
      <c r="F13" s="141" t="e">
        <f>Stacjonarne!#REF!</f>
        <v>#REF!</v>
      </c>
    </row>
    <row r="14" spans="1:8" s="139" customFormat="1" ht="30" customHeight="1" x14ac:dyDescent="0.25">
      <c r="A14" s="318"/>
      <c r="B14" s="320"/>
      <c r="C14" s="142" t="s">
        <v>99</v>
      </c>
      <c r="D14" s="141">
        <f>Stacjonarne!C21</f>
        <v>22</v>
      </c>
      <c r="E14" s="141">
        <f>Stacjonarne!D21</f>
        <v>14</v>
      </c>
      <c r="F14" s="141">
        <f>Stacjonarne!E21</f>
        <v>36</v>
      </c>
      <c r="G14" s="142" t="e">
        <f>Stacjonarne!#REF!</f>
        <v>#REF!</v>
      </c>
      <c r="H14" s="148" t="e">
        <f>Stacjonarne!#REF!</f>
        <v>#REF!</v>
      </c>
    </row>
    <row r="15" spans="1:8" s="139" customFormat="1" ht="30" customHeight="1" x14ac:dyDescent="0.25">
      <c r="A15" s="317" t="s">
        <v>102</v>
      </c>
      <c r="B15" s="319" t="e">
        <f>Stacjonarne!#REF!</f>
        <v>#REF!</v>
      </c>
      <c r="C15" s="142" t="s">
        <v>107</v>
      </c>
      <c r="D15" s="141" t="e">
        <f>Stacjonarne!#REF!</f>
        <v>#REF!</v>
      </c>
      <c r="E15" s="141" t="e">
        <f>Stacjonarne!#REF!</f>
        <v>#REF!</v>
      </c>
      <c r="F15" s="141" t="e">
        <f>Stacjonarne!#REF!</f>
        <v>#REF!</v>
      </c>
    </row>
    <row r="16" spans="1:8" s="139" customFormat="1" ht="30" customHeight="1" x14ac:dyDescent="0.25">
      <c r="A16" s="318"/>
      <c r="B16" s="320"/>
      <c r="C16" s="142" t="s">
        <v>99</v>
      </c>
      <c r="D16" s="141">
        <f>Stacjonarne!C29</f>
        <v>26</v>
      </c>
      <c r="E16" s="141">
        <f>Stacjonarne!D29</f>
        <v>25</v>
      </c>
      <c r="F16" s="141">
        <f>Stacjonarne!E29</f>
        <v>51</v>
      </c>
      <c r="G16" s="142" t="e">
        <f>Stacjonarne!#REF!</f>
        <v>#REF!</v>
      </c>
      <c r="H16" s="148" t="e">
        <f>Stacjonarne!#REF!</f>
        <v>#REF!</v>
      </c>
    </row>
    <row r="17" spans="1:8" s="139" customFormat="1" ht="30" customHeight="1" x14ac:dyDescent="0.25">
      <c r="A17" s="317" t="s">
        <v>103</v>
      </c>
      <c r="B17" s="319" t="e">
        <f>Stacjonarne!#REF!</f>
        <v>#REF!</v>
      </c>
      <c r="C17" s="142" t="s">
        <v>107</v>
      </c>
      <c r="D17" s="141" t="e">
        <f>Stacjonarne!#REF!</f>
        <v>#REF!</v>
      </c>
      <c r="E17" s="141" t="e">
        <f>Stacjonarne!#REF!</f>
        <v>#REF!</v>
      </c>
      <c r="F17" s="141" t="e">
        <f>Stacjonarne!#REF!</f>
        <v>#REF!</v>
      </c>
    </row>
    <row r="18" spans="1:8" s="139" customFormat="1" ht="30" customHeight="1" x14ac:dyDescent="0.25">
      <c r="A18" s="318"/>
      <c r="B18" s="320"/>
      <c r="C18" s="142" t="s">
        <v>99</v>
      </c>
      <c r="D18" s="141">
        <f>Stacjonarne!C35</f>
        <v>20</v>
      </c>
      <c r="E18" s="141">
        <f>Stacjonarne!D35</f>
        <v>10</v>
      </c>
      <c r="F18" s="141">
        <f>Stacjonarne!E35</f>
        <v>30</v>
      </c>
      <c r="G18" s="142" t="e">
        <f>Stacjonarne!#REF!</f>
        <v>#REF!</v>
      </c>
      <c r="H18" s="148" t="e">
        <f>Stacjonarne!#REF!</f>
        <v>#REF!</v>
      </c>
    </row>
    <row r="19" spans="1:8" s="139" customFormat="1" ht="30" customHeight="1" x14ac:dyDescent="0.25">
      <c r="A19" s="317" t="s">
        <v>104</v>
      </c>
      <c r="B19" s="319" t="e">
        <f>Stacjonarne!#REF!</f>
        <v>#REF!</v>
      </c>
      <c r="C19" s="142" t="s">
        <v>107</v>
      </c>
      <c r="D19" s="141" t="e">
        <f>Stacjonarne!#REF!</f>
        <v>#REF!</v>
      </c>
      <c r="E19" s="141" t="e">
        <f>Stacjonarne!#REF!</f>
        <v>#REF!</v>
      </c>
      <c r="F19" s="141" t="e">
        <f>Stacjonarne!#REF!</f>
        <v>#REF!</v>
      </c>
    </row>
    <row r="20" spans="1:8" s="139" customFormat="1" ht="30" customHeight="1" x14ac:dyDescent="0.25">
      <c r="A20" s="318"/>
      <c r="B20" s="320"/>
      <c r="C20" s="142" t="s">
        <v>99</v>
      </c>
      <c r="D20" s="141">
        <f>Stacjonarne!C39</f>
        <v>30</v>
      </c>
      <c r="E20" s="141">
        <f>Stacjonarne!D39</f>
        <v>0</v>
      </c>
      <c r="F20" s="141">
        <f>Stacjonarne!E39</f>
        <v>30</v>
      </c>
      <c r="G20" s="142" t="e">
        <f>Stacjonarne!#REF!</f>
        <v>#REF!</v>
      </c>
      <c r="H20" s="148" t="e">
        <f>Stacjonarne!#REF!</f>
        <v>#REF!</v>
      </c>
    </row>
    <row r="21" spans="1:8" s="139" customFormat="1" ht="30" customHeight="1" x14ac:dyDescent="0.25">
      <c r="A21" s="141" t="s">
        <v>111</v>
      </c>
      <c r="B21" s="147" t="s">
        <v>112</v>
      </c>
      <c r="C21" s="142" t="s">
        <v>107</v>
      </c>
      <c r="D21" s="148">
        <f>Stacjonarne!C51</f>
        <v>10</v>
      </c>
      <c r="E21" s="141">
        <f>Stacjonarne!D51</f>
        <v>80</v>
      </c>
      <c r="F21" s="141">
        <f>Stacjonarne!E51</f>
        <v>90</v>
      </c>
      <c r="G21" s="146"/>
      <c r="H21" s="145"/>
    </row>
    <row r="23" spans="1:8" x14ac:dyDescent="0.25">
      <c r="G23" t="e">
        <f>Stacjonarne!#REF!</f>
        <v>#REF!</v>
      </c>
      <c r="H23" t="e">
        <f>Stacjonarne!#REF!</f>
        <v>#REF!</v>
      </c>
    </row>
    <row r="24" spans="1:8" x14ac:dyDescent="0.25">
      <c r="G24" t="e">
        <f>Stacjonarne!#REF!</f>
        <v>#REF!</v>
      </c>
      <c r="H24">
        <v>2145</v>
      </c>
    </row>
    <row r="25" spans="1:8" x14ac:dyDescent="0.25">
      <c r="G25" t="e">
        <f>Stacjonarne!#REF!</f>
        <v>#REF!</v>
      </c>
      <c r="H25">
        <f>Stacjonarne!C66</f>
        <v>1937</v>
      </c>
    </row>
  </sheetData>
  <mergeCells count="16">
    <mergeCell ref="A19:A20"/>
    <mergeCell ref="B19:B20"/>
    <mergeCell ref="B7:F7"/>
    <mergeCell ref="B6:F6"/>
    <mergeCell ref="G10:H10"/>
    <mergeCell ref="A11:A12"/>
    <mergeCell ref="B11:B12"/>
    <mergeCell ref="A13:A14"/>
    <mergeCell ref="B13:B14"/>
    <mergeCell ref="A15:A16"/>
    <mergeCell ref="B15:B16"/>
    <mergeCell ref="B5:F5"/>
    <mergeCell ref="G5:H6"/>
    <mergeCell ref="G7:H7"/>
    <mergeCell ref="A17:A18"/>
    <mergeCell ref="B17:B1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4"/>
  <sheetViews>
    <sheetView workbookViewId="0">
      <selection activeCell="J59" sqref="J59"/>
    </sheetView>
  </sheetViews>
  <sheetFormatPr defaultRowHeight="15" x14ac:dyDescent="0.25"/>
  <cols>
    <col min="1" max="1" width="3.7109375" customWidth="1"/>
    <col min="2" max="2" width="22.5703125" style="205" customWidth="1"/>
  </cols>
  <sheetData>
    <row r="1" spans="1:8" x14ac:dyDescent="0.25">
      <c r="A1" t="s">
        <v>136</v>
      </c>
    </row>
    <row r="6" spans="1:8" x14ac:dyDescent="0.25">
      <c r="C6" t="s">
        <v>133</v>
      </c>
    </row>
    <row r="7" spans="1:8" x14ac:dyDescent="0.25">
      <c r="B7" s="205" t="s">
        <v>27</v>
      </c>
      <c r="C7" t="s">
        <v>131</v>
      </c>
      <c r="D7" t="s">
        <v>132</v>
      </c>
      <c r="E7" t="s">
        <v>134</v>
      </c>
    </row>
    <row r="8" spans="1:8" x14ac:dyDescent="0.25">
      <c r="C8" t="s">
        <v>137</v>
      </c>
      <c r="D8" t="s">
        <v>137</v>
      </c>
      <c r="E8" t="s">
        <v>137</v>
      </c>
      <c r="H8" s="206"/>
    </row>
    <row r="9" spans="1:8" x14ac:dyDescent="0.25">
      <c r="B9" s="205">
        <v>3</v>
      </c>
      <c r="C9" t="s">
        <v>137</v>
      </c>
      <c r="D9" t="s">
        <v>135</v>
      </c>
      <c r="E9" t="s">
        <v>137</v>
      </c>
      <c r="H9" s="206"/>
    </row>
    <row r="10" spans="1:8" x14ac:dyDescent="0.25">
      <c r="B10" s="205">
        <v>4</v>
      </c>
      <c r="C10" t="s">
        <v>135</v>
      </c>
      <c r="D10" t="s">
        <v>137</v>
      </c>
      <c r="E10" t="s">
        <v>137</v>
      </c>
      <c r="H10" s="206"/>
    </row>
    <row r="11" spans="1:8" x14ac:dyDescent="0.25">
      <c r="B11" s="205">
        <v>2</v>
      </c>
      <c r="C11" t="s">
        <v>137</v>
      </c>
      <c r="D11" t="s">
        <v>135</v>
      </c>
      <c r="E11" t="s">
        <v>137</v>
      </c>
      <c r="H11" s="206"/>
    </row>
    <row r="12" spans="1:8" x14ac:dyDescent="0.25">
      <c r="B12" s="205">
        <v>3</v>
      </c>
      <c r="C12" t="s">
        <v>137</v>
      </c>
      <c r="D12" t="s">
        <v>137</v>
      </c>
      <c r="E12" t="s">
        <v>135</v>
      </c>
      <c r="H12" s="206"/>
    </row>
    <row r="13" spans="1:8" x14ac:dyDescent="0.25">
      <c r="B13" s="205">
        <v>4</v>
      </c>
      <c r="C13" t="s">
        <v>135</v>
      </c>
      <c r="D13" t="s">
        <v>137</v>
      </c>
      <c r="E13" t="s">
        <v>137</v>
      </c>
      <c r="H13" s="206"/>
    </row>
    <row r="14" spans="1:8" x14ac:dyDescent="0.25">
      <c r="B14" s="205">
        <v>4</v>
      </c>
      <c r="C14" t="s">
        <v>135</v>
      </c>
      <c r="D14" t="s">
        <v>137</v>
      </c>
      <c r="E14" t="s">
        <v>137</v>
      </c>
      <c r="H14" s="206"/>
    </row>
    <row r="15" spans="1:8" x14ac:dyDescent="0.25">
      <c r="B15" s="205">
        <v>5</v>
      </c>
      <c r="C15" t="s">
        <v>135</v>
      </c>
      <c r="D15" t="s">
        <v>137</v>
      </c>
      <c r="E15" t="s">
        <v>137</v>
      </c>
      <c r="H15" s="206"/>
    </row>
    <row r="16" spans="1:8" x14ac:dyDescent="0.25">
      <c r="B16" s="205">
        <v>4</v>
      </c>
      <c r="C16" t="s">
        <v>135</v>
      </c>
      <c r="D16" t="s">
        <v>137</v>
      </c>
      <c r="E16" t="s">
        <v>137</v>
      </c>
      <c r="H16" s="206"/>
    </row>
    <row r="17" spans="2:8" x14ac:dyDescent="0.25">
      <c r="B17" s="205">
        <v>2</v>
      </c>
      <c r="C17" t="s">
        <v>135</v>
      </c>
      <c r="D17" t="s">
        <v>137</v>
      </c>
      <c r="E17" t="s">
        <v>137</v>
      </c>
      <c r="H17" s="206"/>
    </row>
    <row r="18" spans="2:8" x14ac:dyDescent="0.25">
      <c r="B18" s="205">
        <v>3</v>
      </c>
      <c r="C18" t="s">
        <v>137</v>
      </c>
      <c r="D18" t="s">
        <v>137</v>
      </c>
      <c r="E18" t="s">
        <v>135</v>
      </c>
      <c r="H18" s="206"/>
    </row>
    <row r="19" spans="2:8" x14ac:dyDescent="0.25">
      <c r="B19" s="205">
        <v>0</v>
      </c>
      <c r="C19" t="s">
        <v>137</v>
      </c>
      <c r="D19" t="s">
        <v>137</v>
      </c>
      <c r="E19" t="s">
        <v>137</v>
      </c>
      <c r="H19" s="206"/>
    </row>
    <row r="20" spans="2:8" x14ac:dyDescent="0.25">
      <c r="B20" s="205">
        <v>0</v>
      </c>
      <c r="C20" t="s">
        <v>137</v>
      </c>
      <c r="D20" t="s">
        <v>137</v>
      </c>
      <c r="E20" t="s">
        <v>137</v>
      </c>
      <c r="H20" s="206"/>
    </row>
    <row r="21" spans="2:8" x14ac:dyDescent="0.25">
      <c r="B21" s="205">
        <v>4</v>
      </c>
      <c r="C21" t="s">
        <v>135</v>
      </c>
      <c r="D21" t="s">
        <v>137</v>
      </c>
      <c r="E21" t="s">
        <v>137</v>
      </c>
      <c r="H21" s="206"/>
    </row>
    <row r="22" spans="2:8" x14ac:dyDescent="0.25">
      <c r="B22" s="205">
        <v>4</v>
      </c>
      <c r="C22" t="s">
        <v>135</v>
      </c>
      <c r="D22" t="s">
        <v>137</v>
      </c>
      <c r="E22" t="s">
        <v>137</v>
      </c>
      <c r="H22" s="206"/>
    </row>
    <row r="23" spans="2:8" x14ac:dyDescent="0.25">
      <c r="B23" s="205">
        <v>4</v>
      </c>
      <c r="C23" t="s">
        <v>135</v>
      </c>
      <c r="D23" t="s">
        <v>137</v>
      </c>
      <c r="E23" t="s">
        <v>137</v>
      </c>
      <c r="H23" s="206"/>
    </row>
    <row r="24" spans="2:8" x14ac:dyDescent="0.25">
      <c r="B24" s="205">
        <v>4</v>
      </c>
      <c r="C24" t="s">
        <v>135</v>
      </c>
      <c r="D24" t="s">
        <v>137</v>
      </c>
      <c r="E24" t="s">
        <v>137</v>
      </c>
      <c r="H24" s="206"/>
    </row>
    <row r="25" spans="2:8" x14ac:dyDescent="0.25">
      <c r="B25" s="205">
        <v>2</v>
      </c>
      <c r="C25" t="s">
        <v>135</v>
      </c>
      <c r="D25" t="s">
        <v>137</v>
      </c>
      <c r="E25" t="s">
        <v>137</v>
      </c>
      <c r="H25" s="206"/>
    </row>
    <row r="26" spans="2:8" x14ac:dyDescent="0.25">
      <c r="B26" s="205">
        <v>5</v>
      </c>
      <c r="C26" t="s">
        <v>137</v>
      </c>
      <c r="D26" t="s">
        <v>135</v>
      </c>
      <c r="E26" t="s">
        <v>137</v>
      </c>
      <c r="H26" s="206"/>
    </row>
    <row r="27" spans="2:8" x14ac:dyDescent="0.25">
      <c r="B27" s="205">
        <v>5</v>
      </c>
      <c r="C27" t="s">
        <v>137</v>
      </c>
      <c r="D27" t="s">
        <v>137</v>
      </c>
      <c r="E27" t="s">
        <v>135</v>
      </c>
      <c r="H27" s="206"/>
    </row>
    <row r="28" spans="2:8" x14ac:dyDescent="0.25">
      <c r="B28" s="205">
        <v>4</v>
      </c>
      <c r="C28" t="s">
        <v>137</v>
      </c>
      <c r="D28" t="s">
        <v>135</v>
      </c>
      <c r="E28" t="s">
        <v>137</v>
      </c>
      <c r="H28" s="206"/>
    </row>
    <row r="29" spans="2:8" x14ac:dyDescent="0.25">
      <c r="B29" s="205">
        <v>4</v>
      </c>
      <c r="C29" t="s">
        <v>137</v>
      </c>
      <c r="D29" t="s">
        <v>137</v>
      </c>
      <c r="E29" t="s">
        <v>135</v>
      </c>
      <c r="H29" s="206"/>
    </row>
    <row r="30" spans="2:8" x14ac:dyDescent="0.25">
      <c r="B30" s="205">
        <v>4</v>
      </c>
      <c r="C30" t="s">
        <v>137</v>
      </c>
      <c r="D30" t="s">
        <v>137</v>
      </c>
      <c r="E30" t="s">
        <v>135</v>
      </c>
      <c r="H30" s="206"/>
    </row>
    <row r="31" spans="2:8" x14ac:dyDescent="0.25">
      <c r="B31" s="205">
        <v>3</v>
      </c>
      <c r="C31" t="s">
        <v>137</v>
      </c>
      <c r="D31" t="s">
        <v>135</v>
      </c>
      <c r="E31" t="s">
        <v>137</v>
      </c>
      <c r="H31" s="206"/>
    </row>
    <row r="32" spans="2:8" x14ac:dyDescent="0.25">
      <c r="B32" s="205">
        <v>2</v>
      </c>
      <c r="C32" t="s">
        <v>137</v>
      </c>
      <c r="D32" t="s">
        <v>137</v>
      </c>
      <c r="E32" t="s">
        <v>135</v>
      </c>
      <c r="H32" s="206"/>
    </row>
    <row r="33" spans="2:11" x14ac:dyDescent="0.25">
      <c r="B33" s="205">
        <v>5</v>
      </c>
      <c r="C33" t="s">
        <v>137</v>
      </c>
      <c r="D33" t="s">
        <v>137</v>
      </c>
      <c r="E33" t="s">
        <v>135</v>
      </c>
      <c r="H33" s="206"/>
    </row>
    <row r="34" spans="2:11" x14ac:dyDescent="0.25">
      <c r="B34" s="205">
        <v>4</v>
      </c>
      <c r="C34" t="s">
        <v>135</v>
      </c>
      <c r="D34" t="s">
        <v>137</v>
      </c>
      <c r="E34" t="s">
        <v>137</v>
      </c>
      <c r="H34" s="206"/>
    </row>
    <row r="35" spans="2:11" x14ac:dyDescent="0.25">
      <c r="B35" s="205">
        <v>2</v>
      </c>
      <c r="C35" t="s">
        <v>135</v>
      </c>
      <c r="D35" t="s">
        <v>137</v>
      </c>
      <c r="E35" t="s">
        <v>137</v>
      </c>
      <c r="H35" s="206"/>
    </row>
    <row r="36" spans="2:11" x14ac:dyDescent="0.25">
      <c r="B36" s="205">
        <v>2</v>
      </c>
      <c r="C36" t="s">
        <v>135</v>
      </c>
      <c r="D36" t="s">
        <v>137</v>
      </c>
      <c r="E36" t="s">
        <v>137</v>
      </c>
      <c r="H36" s="206"/>
    </row>
    <row r="37" spans="2:11" x14ac:dyDescent="0.25">
      <c r="B37" s="205">
        <v>2</v>
      </c>
      <c r="C37" t="s">
        <v>135</v>
      </c>
      <c r="D37" t="s">
        <v>137</v>
      </c>
      <c r="E37" t="s">
        <v>137</v>
      </c>
      <c r="H37" s="206"/>
    </row>
    <row r="38" spans="2:11" x14ac:dyDescent="0.25">
      <c r="B38" s="205">
        <v>3</v>
      </c>
      <c r="C38" t="s">
        <v>137</v>
      </c>
      <c r="D38" t="s">
        <v>137</v>
      </c>
      <c r="E38" t="s">
        <v>135</v>
      </c>
      <c r="H38" s="206"/>
    </row>
    <row r="39" spans="2:11" x14ac:dyDescent="0.25">
      <c r="B39" s="205">
        <v>2</v>
      </c>
      <c r="C39" t="s">
        <v>135</v>
      </c>
      <c r="D39" t="s">
        <v>137</v>
      </c>
      <c r="E39" t="s">
        <v>137</v>
      </c>
      <c r="H39" s="206"/>
    </row>
    <row r="40" spans="2:11" x14ac:dyDescent="0.25">
      <c r="B40" s="205">
        <v>0</v>
      </c>
      <c r="C40" t="s">
        <v>137</v>
      </c>
      <c r="D40" t="s">
        <v>137</v>
      </c>
      <c r="E40" t="s">
        <v>137</v>
      </c>
      <c r="H40" s="206"/>
    </row>
    <row r="41" spans="2:11" x14ac:dyDescent="0.25">
      <c r="B41" s="205">
        <v>0</v>
      </c>
      <c r="C41" t="s">
        <v>137</v>
      </c>
      <c r="D41" t="s">
        <v>137</v>
      </c>
      <c r="E41" t="s">
        <v>137</v>
      </c>
    </row>
    <row r="42" spans="2:11" x14ac:dyDescent="0.25">
      <c r="B42" s="205">
        <v>10</v>
      </c>
      <c r="C42" t="s">
        <v>135</v>
      </c>
      <c r="D42" t="s">
        <v>137</v>
      </c>
      <c r="E42" t="s">
        <v>137</v>
      </c>
      <c r="H42" s="206"/>
      <c r="I42" s="206"/>
      <c r="J42" s="206"/>
      <c r="K42" s="206"/>
    </row>
    <row r="43" spans="2:11" x14ac:dyDescent="0.25">
      <c r="B43" s="205">
        <v>0</v>
      </c>
      <c r="C43" t="s">
        <v>137</v>
      </c>
      <c r="D43" t="s">
        <v>137</v>
      </c>
      <c r="E43" t="s">
        <v>137</v>
      </c>
      <c r="H43" s="207"/>
      <c r="I43" s="207"/>
      <c r="J43" s="207"/>
      <c r="K43" s="207"/>
    </row>
    <row r="44" spans="2:11" x14ac:dyDescent="0.25">
      <c r="B44" s="205">
        <v>0</v>
      </c>
      <c r="C44" t="s">
        <v>137</v>
      </c>
      <c r="D44" t="s">
        <v>137</v>
      </c>
      <c r="E44" t="s">
        <v>137</v>
      </c>
    </row>
    <row r="45" spans="2:11" x14ac:dyDescent="0.25">
      <c r="B45" s="205">
        <v>10</v>
      </c>
      <c r="C45" t="s">
        <v>135</v>
      </c>
      <c r="D45" t="s">
        <v>137</v>
      </c>
      <c r="E45" t="s">
        <v>137</v>
      </c>
    </row>
    <row r="46" spans="2:11" x14ac:dyDescent="0.25">
      <c r="B46" s="205">
        <v>10</v>
      </c>
      <c r="C46" t="s">
        <v>135</v>
      </c>
      <c r="D46" t="s">
        <v>137</v>
      </c>
      <c r="E46" t="s">
        <v>137</v>
      </c>
    </row>
    <row r="47" spans="2:11" x14ac:dyDescent="0.25">
      <c r="B47" s="205">
        <v>6</v>
      </c>
      <c r="C47" t="s">
        <v>135</v>
      </c>
      <c r="D47" t="s">
        <v>137</v>
      </c>
      <c r="E47" t="s">
        <v>137</v>
      </c>
    </row>
    <row r="48" spans="2:11" x14ac:dyDescent="0.25">
      <c r="B48" s="205">
        <v>6</v>
      </c>
      <c r="C48" t="s">
        <v>135</v>
      </c>
      <c r="D48" t="s">
        <v>137</v>
      </c>
      <c r="E48" t="s">
        <v>137</v>
      </c>
    </row>
    <row r="49" spans="2:6" x14ac:dyDescent="0.25">
      <c r="B49" s="205">
        <v>0</v>
      </c>
      <c r="C49" t="s">
        <v>135</v>
      </c>
      <c r="D49" t="s">
        <v>137</v>
      </c>
      <c r="E49" t="s">
        <v>137</v>
      </c>
    </row>
    <row r="50" spans="2:6" x14ac:dyDescent="0.25">
      <c r="B50" s="205">
        <v>4</v>
      </c>
      <c r="C50" t="s">
        <v>135</v>
      </c>
      <c r="D50" t="s">
        <v>137</v>
      </c>
      <c r="E50" t="s">
        <v>137</v>
      </c>
    </row>
    <row r="51" spans="2:6" x14ac:dyDescent="0.25">
      <c r="B51" s="205">
        <v>3</v>
      </c>
      <c r="C51" t="s">
        <v>135</v>
      </c>
      <c r="D51" t="s">
        <v>137</v>
      </c>
      <c r="E51" t="s">
        <v>137</v>
      </c>
    </row>
    <row r="52" spans="2:6" x14ac:dyDescent="0.25">
      <c r="B52" s="205">
        <v>0</v>
      </c>
      <c r="C52" t="s">
        <v>137</v>
      </c>
      <c r="D52" t="s">
        <v>137</v>
      </c>
      <c r="E52" t="s">
        <v>137</v>
      </c>
    </row>
    <row r="53" spans="2:6" x14ac:dyDescent="0.25">
      <c r="B53" s="205">
        <v>0</v>
      </c>
      <c r="C53" t="s">
        <v>137</v>
      </c>
      <c r="D53" t="s">
        <v>137</v>
      </c>
      <c r="E53" t="s">
        <v>137</v>
      </c>
    </row>
    <row r="54" spans="2:6" x14ac:dyDescent="0.25">
      <c r="B54" s="205">
        <v>14</v>
      </c>
      <c r="C54" t="s">
        <v>135</v>
      </c>
      <c r="D54" t="s">
        <v>137</v>
      </c>
      <c r="E54" t="s">
        <v>137</v>
      </c>
    </row>
    <row r="55" spans="2:6" x14ac:dyDescent="0.25">
      <c r="B55" s="205">
        <v>0</v>
      </c>
      <c r="C55" t="s">
        <v>137</v>
      </c>
      <c r="D55" t="s">
        <v>137</v>
      </c>
      <c r="E55" t="s">
        <v>137</v>
      </c>
    </row>
    <row r="56" spans="2:6" x14ac:dyDescent="0.25">
      <c r="B56" s="205">
        <v>0</v>
      </c>
      <c r="C56" t="s">
        <v>137</v>
      </c>
      <c r="D56" t="s">
        <v>137</v>
      </c>
      <c r="E56" t="s">
        <v>137</v>
      </c>
    </row>
    <row r="57" spans="2:6" x14ac:dyDescent="0.25">
      <c r="B57" s="205">
        <v>2</v>
      </c>
      <c r="C57" t="s">
        <v>135</v>
      </c>
      <c r="D57" t="s">
        <v>137</v>
      </c>
      <c r="E57" t="s">
        <v>137</v>
      </c>
    </row>
    <row r="58" spans="2:6" x14ac:dyDescent="0.25">
      <c r="B58" s="205">
        <v>2</v>
      </c>
      <c r="C58" t="s">
        <v>135</v>
      </c>
      <c r="D58" t="s">
        <v>137</v>
      </c>
      <c r="E58" t="s">
        <v>137</v>
      </c>
    </row>
    <row r="59" spans="2:6" x14ac:dyDescent="0.25">
      <c r="B59" s="205">
        <v>4</v>
      </c>
      <c r="C59" t="s">
        <v>135</v>
      </c>
      <c r="D59" t="s">
        <v>137</v>
      </c>
      <c r="E59" t="s">
        <v>137</v>
      </c>
    </row>
    <row r="60" spans="2:6" x14ac:dyDescent="0.25">
      <c r="B60" s="205">
        <v>10</v>
      </c>
      <c r="C60" t="s">
        <v>135</v>
      </c>
      <c r="D60" t="s">
        <v>137</v>
      </c>
      <c r="E60" t="s">
        <v>137</v>
      </c>
    </row>
    <row r="61" spans="2:6" x14ac:dyDescent="0.25">
      <c r="B61" s="205">
        <v>0</v>
      </c>
      <c r="C61" t="s">
        <v>137</v>
      </c>
      <c r="D61" t="s">
        <v>137</v>
      </c>
      <c r="E61" t="s">
        <v>137</v>
      </c>
    </row>
    <row r="62" spans="2:6" x14ac:dyDescent="0.25">
      <c r="B62" s="205">
        <v>180</v>
      </c>
      <c r="C62" s="206">
        <f>COUNTIFS(C8:C61,"tak")</f>
        <v>29</v>
      </c>
      <c r="D62" s="206">
        <f t="shared" ref="D62:E62" si="0">COUNTIFS(D8:D61,"tak")</f>
        <v>5</v>
      </c>
      <c r="E62" s="206">
        <f t="shared" si="0"/>
        <v>8</v>
      </c>
      <c r="F62" s="206">
        <f>SUM(C62:E62)</f>
        <v>42</v>
      </c>
    </row>
    <row r="63" spans="2:6" x14ac:dyDescent="0.25">
      <c r="C63" s="206">
        <f>SUMIF(C8:C61,"tak",B8:B61)</f>
        <v>134</v>
      </c>
      <c r="D63" s="206">
        <f>SUMIF(D8:D61,"tak",B8:B61)</f>
        <v>17</v>
      </c>
      <c r="E63" s="206">
        <f>SUMIF(E8:E61,"tak",B8:B61)</f>
        <v>29</v>
      </c>
      <c r="F63" s="206">
        <f>SUM(C63:E63)</f>
        <v>180</v>
      </c>
    </row>
    <row r="64" spans="2:6" x14ac:dyDescent="0.25">
      <c r="C64" s="207">
        <f>C63/F63</f>
        <v>0.74444444444444446</v>
      </c>
      <c r="D64" s="207">
        <f>D63/F63</f>
        <v>9.4444444444444442E-2</v>
      </c>
      <c r="E64" s="207">
        <f>E63/F63</f>
        <v>0.16111111111111112</v>
      </c>
      <c r="F64" s="207">
        <f>SUM(C64:E64)</f>
        <v>1</v>
      </c>
    </row>
  </sheetData>
  <autoFilter ref="B7:E62" xr:uid="{00000000-0009-0000-0000-000003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Stacjonarne</vt:lpstr>
      <vt:lpstr>Niestacjonarne</vt:lpstr>
      <vt:lpstr>uprawnienia</vt:lpstr>
      <vt:lpstr>Dziedziny nauk i dyscypliny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Dorota</cp:lastModifiedBy>
  <cp:lastPrinted>2020-06-25T10:34:11Z</cp:lastPrinted>
  <dcterms:created xsi:type="dcterms:W3CDTF">2015-03-30T11:32:38Z</dcterms:created>
  <dcterms:modified xsi:type="dcterms:W3CDTF">2021-05-27T15:09:20Z</dcterms:modified>
</cp:coreProperties>
</file>