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70" windowHeight="10935"/>
  </bookViews>
  <sheets>
    <sheet name="Stacjonarne" sheetId="1" r:id="rId1"/>
    <sheet name="Niestacjonarne" sheetId="4" r:id="rId2"/>
    <sheet name="uprawnienia" sheetId="6" r:id="rId3"/>
    <sheet name="Dziedziny nauk i dyscypliny" sheetId="7" r:id="rId4"/>
  </sheets>
  <definedNames>
    <definedName name="_xlnm._FilterDatabase" localSheetId="3" hidden="1">'Dziedziny nauk i dyscypliny'!$B$7:$E$62</definedName>
    <definedName name="_xlnm._FilterDatabase" localSheetId="0" hidden="1">Stacjonarne!$A$7:$AF$72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/>
  <c r="T4" i="4" l="1"/>
  <c r="N4"/>
  <c r="H4"/>
  <c r="A3"/>
  <c r="D55" l="1"/>
  <c r="C55"/>
  <c r="E55" s="1"/>
  <c r="D51"/>
  <c r="C51"/>
  <c r="D50"/>
  <c r="C50"/>
  <c r="I64" i="1" l="1"/>
  <c r="H64"/>
  <c r="D55"/>
  <c r="D57" s="1"/>
  <c r="C55"/>
  <c r="C57" s="1"/>
  <c r="D56"/>
  <c r="C56"/>
  <c r="E56" s="1"/>
  <c r="AG63" i="4" l="1"/>
  <c r="E63" i="7" l="1"/>
  <c r="D63"/>
  <c r="C63"/>
  <c r="D62"/>
  <c r="E62"/>
  <c r="C62"/>
  <c r="F62" s="1"/>
  <c r="AA19" i="4"/>
  <c r="AA20"/>
  <c r="AA37"/>
  <c r="AA38"/>
  <c r="AA40"/>
  <c r="AA41"/>
  <c r="AA42"/>
  <c r="AA43"/>
  <c r="AA44"/>
  <c r="AA48"/>
  <c r="AA52"/>
  <c r="AA53"/>
  <c r="AA55"/>
  <c r="AA56"/>
  <c r="AA60"/>
  <c r="AA61"/>
  <c r="F63" i="7" l="1"/>
  <c r="C64" s="1"/>
  <c r="C18" i="1"/>
  <c r="D18"/>
  <c r="AA18"/>
  <c r="AB18" s="1"/>
  <c r="P66"/>
  <c r="S66"/>
  <c r="J66"/>
  <c r="E64" i="7" l="1"/>
  <c r="D64"/>
  <c r="F64" s="1"/>
  <c r="E18" i="1"/>
  <c r="AC18" s="1"/>
  <c r="AD18" s="1"/>
  <c r="B54" i="4"/>
  <c r="B39"/>
  <c r="B22"/>
  <c r="B23"/>
  <c r="B24"/>
  <c r="B25"/>
  <c r="B26"/>
  <c r="B27"/>
  <c r="B28"/>
  <c r="B29"/>
  <c r="B30"/>
  <c r="B31"/>
  <c r="B32"/>
  <c r="B33"/>
  <c r="B34"/>
  <c r="B35"/>
  <c r="B36"/>
  <c r="B37"/>
  <c r="B38"/>
  <c r="B21"/>
  <c r="B10"/>
  <c r="B11"/>
  <c r="B12"/>
  <c r="B13"/>
  <c r="B14"/>
  <c r="B15"/>
  <c r="B16"/>
  <c r="B17"/>
  <c r="B18"/>
  <c r="B9"/>
  <c r="N54" l="1"/>
  <c r="O54"/>
  <c r="P54"/>
  <c r="Q54"/>
  <c r="R54"/>
  <c r="S54"/>
  <c r="T54"/>
  <c r="U54"/>
  <c r="V54"/>
  <c r="W54"/>
  <c r="X54"/>
  <c r="Y54"/>
  <c r="AA54" l="1"/>
  <c r="Z54"/>
  <c r="Z39"/>
  <c r="Z50"/>
  <c r="Z51"/>
  <c r="Z22"/>
  <c r="Z23"/>
  <c r="Z24"/>
  <c r="Z25"/>
  <c r="Z26"/>
  <c r="Z27"/>
  <c r="Z28"/>
  <c r="Z29"/>
  <c r="Z30"/>
  <c r="Z31"/>
  <c r="Z32"/>
  <c r="Z33"/>
  <c r="Z34"/>
  <c r="Z35"/>
  <c r="Z36"/>
  <c r="Z37"/>
  <c r="Z38"/>
  <c r="Z21"/>
  <c r="Z10"/>
  <c r="Z11"/>
  <c r="Z12"/>
  <c r="Z13"/>
  <c r="Z14"/>
  <c r="Z15"/>
  <c r="Z16"/>
  <c r="Z17"/>
  <c r="Z18"/>
  <c r="Z9"/>
  <c r="P50" l="1"/>
  <c r="AA50" s="1"/>
  <c r="S51"/>
  <c r="AA51" s="1"/>
  <c r="S39" l="1"/>
  <c r="AA39" s="1"/>
  <c r="Q39"/>
  <c r="R39"/>
  <c r="D39" s="1"/>
  <c r="W38"/>
  <c r="C38" s="1"/>
  <c r="X38"/>
  <c r="D38" s="1"/>
  <c r="W37"/>
  <c r="C37" s="1"/>
  <c r="X37"/>
  <c r="D37" s="1"/>
  <c r="C39"/>
  <c r="E39" s="1"/>
  <c r="E38" l="1"/>
  <c r="E37"/>
  <c r="D39" i="1"/>
  <c r="C38"/>
  <c r="D38"/>
  <c r="E38" s="1"/>
  <c r="C39"/>
  <c r="E39" l="1"/>
  <c r="AC39" s="1"/>
  <c r="AA39"/>
  <c r="AB39" s="1"/>
  <c r="AD39" l="1"/>
  <c r="AA38"/>
  <c r="AB38" s="1"/>
  <c r="AC38"/>
  <c r="AD38" l="1"/>
  <c r="E21" i="6"/>
  <c r="D21"/>
  <c r="G25"/>
  <c r="G24"/>
  <c r="G23"/>
  <c r="H20"/>
  <c r="G20"/>
  <c r="F19"/>
  <c r="E19"/>
  <c r="D19"/>
  <c r="B19"/>
  <c r="H18"/>
  <c r="G18"/>
  <c r="E18"/>
  <c r="F17"/>
  <c r="E17"/>
  <c r="D17"/>
  <c r="B17"/>
  <c r="H16"/>
  <c r="G16"/>
  <c r="F15"/>
  <c r="E15"/>
  <c r="D15"/>
  <c r="B15"/>
  <c r="H14"/>
  <c r="G14"/>
  <c r="F13"/>
  <c r="E13"/>
  <c r="D13"/>
  <c r="B13"/>
  <c r="H12"/>
  <c r="G12"/>
  <c r="F11"/>
  <c r="E11"/>
  <c r="D11"/>
  <c r="B11"/>
  <c r="B7"/>
  <c r="A7"/>
  <c r="B6"/>
  <c r="A6"/>
  <c r="B5"/>
  <c r="A5"/>
  <c r="A1"/>
  <c r="L64" i="1" l="1"/>
  <c r="K64"/>
  <c r="H23" i="6"/>
  <c r="H65" i="1" l="1"/>
  <c r="D20" i="6"/>
  <c r="E20"/>
  <c r="AE10" i="4" l="1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21"/>
  <c r="AF21"/>
  <c r="AE22"/>
  <c r="AF22"/>
  <c r="AE23"/>
  <c r="AF23"/>
  <c r="AE24"/>
  <c r="AF24"/>
  <c r="AE25"/>
  <c r="AF25"/>
  <c r="AE26"/>
  <c r="AF26"/>
  <c r="AE27"/>
  <c r="AF27"/>
  <c r="AE28"/>
  <c r="AF28"/>
  <c r="AE29"/>
  <c r="AF29"/>
  <c r="AE30"/>
  <c r="AF30"/>
  <c r="AE31"/>
  <c r="AF31"/>
  <c r="AE32"/>
  <c r="AF32"/>
  <c r="AE33"/>
  <c r="AF33"/>
  <c r="AE34"/>
  <c r="AF34"/>
  <c r="AE35"/>
  <c r="AF35"/>
  <c r="AE36"/>
  <c r="AF36"/>
  <c r="AE37"/>
  <c r="AF37"/>
  <c r="AE38"/>
  <c r="AF38"/>
  <c r="AE40"/>
  <c r="AF40"/>
  <c r="AE41"/>
  <c r="AF41"/>
  <c r="AE42"/>
  <c r="AF42"/>
  <c r="AE43"/>
  <c r="AF43"/>
  <c r="AE44"/>
  <c r="AF44"/>
  <c r="AE45"/>
  <c r="AF45"/>
  <c r="AE46"/>
  <c r="AF46"/>
  <c r="AE47"/>
  <c r="AF47"/>
  <c r="AE48"/>
  <c r="AF48"/>
  <c r="AE49"/>
  <c r="AF49"/>
  <c r="AE50"/>
  <c r="AF50"/>
  <c r="AE51"/>
  <c r="AF51"/>
  <c r="AE52"/>
  <c r="AF52"/>
  <c r="AE53"/>
  <c r="AF53"/>
  <c r="AE54"/>
  <c r="AF54"/>
  <c r="AE55"/>
  <c r="AF55"/>
  <c r="AE56"/>
  <c r="AF56"/>
  <c r="AE57"/>
  <c r="AF57"/>
  <c r="AE58"/>
  <c r="AF58"/>
  <c r="AE59"/>
  <c r="AF59"/>
  <c r="AE60"/>
  <c r="AF60"/>
  <c r="AF9"/>
  <c r="AE9"/>
  <c r="Y59" l="1"/>
  <c r="X59"/>
  <c r="D59" s="1"/>
  <c r="W59"/>
  <c r="C59" s="1"/>
  <c r="V58"/>
  <c r="U58"/>
  <c r="T58"/>
  <c r="C58" s="1"/>
  <c r="S57"/>
  <c r="R57"/>
  <c r="D57" s="1"/>
  <c r="Q57"/>
  <c r="C57" s="1"/>
  <c r="AB54"/>
  <c r="E54"/>
  <c r="AC54" s="1"/>
  <c r="S49"/>
  <c r="R49"/>
  <c r="Q49"/>
  <c r="P49"/>
  <c r="O49"/>
  <c r="N49"/>
  <c r="M49"/>
  <c r="L49"/>
  <c r="K49"/>
  <c r="J49"/>
  <c r="I49"/>
  <c r="H49"/>
  <c r="Y46"/>
  <c r="X46"/>
  <c r="W46"/>
  <c r="Y45"/>
  <c r="X45"/>
  <c r="W45"/>
  <c r="V46"/>
  <c r="U46"/>
  <c r="T46"/>
  <c r="V45"/>
  <c r="U45"/>
  <c r="T45"/>
  <c r="S47"/>
  <c r="R47"/>
  <c r="Q47"/>
  <c r="S46"/>
  <c r="R46"/>
  <c r="Q46"/>
  <c r="S45"/>
  <c r="R45"/>
  <c r="Q45"/>
  <c r="P47"/>
  <c r="O47"/>
  <c r="N47"/>
  <c r="P46"/>
  <c r="O46"/>
  <c r="N46"/>
  <c r="P45"/>
  <c r="O45"/>
  <c r="N45"/>
  <c r="M47"/>
  <c r="L47"/>
  <c r="K47"/>
  <c r="M46"/>
  <c r="L46"/>
  <c r="K46"/>
  <c r="M45"/>
  <c r="L45"/>
  <c r="K45"/>
  <c r="Y36"/>
  <c r="X36"/>
  <c r="D36" s="1"/>
  <c r="W36"/>
  <c r="Y35"/>
  <c r="AA35" s="1"/>
  <c r="X35"/>
  <c r="D35" s="1"/>
  <c r="W35"/>
  <c r="C35" s="1"/>
  <c r="E35" s="1"/>
  <c r="V34"/>
  <c r="AA34" s="1"/>
  <c r="U34"/>
  <c r="T34"/>
  <c r="C34" s="1"/>
  <c r="V33"/>
  <c r="U33"/>
  <c r="D33" s="1"/>
  <c r="T33"/>
  <c r="C33" s="1"/>
  <c r="E33" s="1"/>
  <c r="S32"/>
  <c r="R32"/>
  <c r="Q32"/>
  <c r="C32" s="1"/>
  <c r="S31"/>
  <c r="AA31" s="1"/>
  <c r="R31"/>
  <c r="D31" s="1"/>
  <c r="Q31"/>
  <c r="P30"/>
  <c r="O30"/>
  <c r="D30" s="1"/>
  <c r="N30"/>
  <c r="C30" s="1"/>
  <c r="P28"/>
  <c r="O28"/>
  <c r="D28" s="1"/>
  <c r="N28"/>
  <c r="C28" s="1"/>
  <c r="E28" s="1"/>
  <c r="M29"/>
  <c r="L29"/>
  <c r="D29" s="1"/>
  <c r="K29"/>
  <c r="C29" s="1"/>
  <c r="K27"/>
  <c r="C27" s="1"/>
  <c r="L27"/>
  <c r="D27" s="1"/>
  <c r="M27"/>
  <c r="M26"/>
  <c r="L26"/>
  <c r="D26" s="1"/>
  <c r="K26"/>
  <c r="C26" s="1"/>
  <c r="H22"/>
  <c r="C22" s="1"/>
  <c r="I22"/>
  <c r="D22" s="1"/>
  <c r="J22"/>
  <c r="H23"/>
  <c r="C23" s="1"/>
  <c r="I23"/>
  <c r="D23" s="1"/>
  <c r="J23"/>
  <c r="H24"/>
  <c r="C24" s="1"/>
  <c r="I24"/>
  <c r="D24" s="1"/>
  <c r="J24"/>
  <c r="H25"/>
  <c r="C25" s="1"/>
  <c r="I25"/>
  <c r="D25" s="1"/>
  <c r="J25"/>
  <c r="J21"/>
  <c r="I21"/>
  <c r="D21" s="1"/>
  <c r="H21"/>
  <c r="C21" s="1"/>
  <c r="S18"/>
  <c r="R18"/>
  <c r="D18" s="1"/>
  <c r="Q18"/>
  <c r="C18" s="1"/>
  <c r="S17"/>
  <c r="R17"/>
  <c r="D17" s="1"/>
  <c r="Q17"/>
  <c r="C17" s="1"/>
  <c r="P16"/>
  <c r="AA16" s="1"/>
  <c r="O16"/>
  <c r="D16" s="1"/>
  <c r="N16"/>
  <c r="P15"/>
  <c r="O15"/>
  <c r="D15" s="1"/>
  <c r="N15"/>
  <c r="C15" s="1"/>
  <c r="M14"/>
  <c r="AA14" s="1"/>
  <c r="L14"/>
  <c r="D14" s="1"/>
  <c r="K14"/>
  <c r="C14" s="1"/>
  <c r="M13"/>
  <c r="L13"/>
  <c r="K13"/>
  <c r="C13" s="1"/>
  <c r="H10"/>
  <c r="C10" s="1"/>
  <c r="I10"/>
  <c r="D10" s="1"/>
  <c r="J10"/>
  <c r="H11"/>
  <c r="C11" s="1"/>
  <c r="I11"/>
  <c r="D11" s="1"/>
  <c r="J11"/>
  <c r="H12"/>
  <c r="C12" s="1"/>
  <c r="I12"/>
  <c r="D12" s="1"/>
  <c r="J12"/>
  <c r="J9"/>
  <c r="AA9" s="1"/>
  <c r="I9"/>
  <c r="D9" s="1"/>
  <c r="H9"/>
  <c r="C9" s="1"/>
  <c r="AC60"/>
  <c r="AB60"/>
  <c r="D60"/>
  <c r="C60"/>
  <c r="AC59"/>
  <c r="AC58"/>
  <c r="D58"/>
  <c r="AC57"/>
  <c r="AC56"/>
  <c r="AB56"/>
  <c r="AD56" s="1"/>
  <c r="AC53"/>
  <c r="G52"/>
  <c r="AB51"/>
  <c r="E51"/>
  <c r="AC51" s="1"/>
  <c r="AB50"/>
  <c r="E50"/>
  <c r="AC50" s="1"/>
  <c r="AB48"/>
  <c r="D48"/>
  <c r="C48"/>
  <c r="G43"/>
  <c r="AB42"/>
  <c r="D42"/>
  <c r="D43" s="1"/>
  <c r="C42"/>
  <c r="C43" s="1"/>
  <c r="G40"/>
  <c r="AB38"/>
  <c r="AC38"/>
  <c r="AB37"/>
  <c r="AC37"/>
  <c r="G19"/>
  <c r="C61" l="1"/>
  <c r="E22"/>
  <c r="AA45"/>
  <c r="D61"/>
  <c r="E61" s="1"/>
  <c r="E26"/>
  <c r="E30"/>
  <c r="E23"/>
  <c r="AC23" s="1"/>
  <c r="E21"/>
  <c r="AC21" s="1"/>
  <c r="E24"/>
  <c r="E27"/>
  <c r="E25"/>
  <c r="E29"/>
  <c r="AC29" s="1"/>
  <c r="AA15"/>
  <c r="AB15" s="1"/>
  <c r="AA21"/>
  <c r="AB21" s="1"/>
  <c r="AA24"/>
  <c r="AB24" s="1"/>
  <c r="AA27"/>
  <c r="AB27" s="1"/>
  <c r="AA28"/>
  <c r="AB28" s="1"/>
  <c r="AA33"/>
  <c r="AB33" s="1"/>
  <c r="AA58"/>
  <c r="AB58" s="1"/>
  <c r="AD58" s="1"/>
  <c r="AA10"/>
  <c r="AA18"/>
  <c r="AB18" s="1"/>
  <c r="AA25"/>
  <c r="AB25" s="1"/>
  <c r="AA29"/>
  <c r="AB29" s="1"/>
  <c r="AA32"/>
  <c r="AB32" s="1"/>
  <c r="AA36"/>
  <c r="AB36" s="1"/>
  <c r="AA57"/>
  <c r="AB57" s="1"/>
  <c r="AD57" s="1"/>
  <c r="AA11"/>
  <c r="AA13"/>
  <c r="AB13" s="1"/>
  <c r="AA17"/>
  <c r="AB17" s="1"/>
  <c r="AA22"/>
  <c r="AB22" s="1"/>
  <c r="AA47"/>
  <c r="AB47" s="1"/>
  <c r="F64"/>
  <c r="AA12"/>
  <c r="AB12" s="1"/>
  <c r="AA23"/>
  <c r="AB23" s="1"/>
  <c r="AA26"/>
  <c r="AB26" s="1"/>
  <c r="AA30"/>
  <c r="AB30" s="1"/>
  <c r="AA46"/>
  <c r="AB46" s="1"/>
  <c r="AA49"/>
  <c r="AA59"/>
  <c r="AB59" s="1"/>
  <c r="AD59" s="1"/>
  <c r="E48"/>
  <c r="AC48" s="1"/>
  <c r="E42"/>
  <c r="AC42" s="1"/>
  <c r="AD50"/>
  <c r="AD60"/>
  <c r="T61"/>
  <c r="Y64"/>
  <c r="AB35"/>
  <c r="M64"/>
  <c r="N61"/>
  <c r="P64"/>
  <c r="V64"/>
  <c r="W61"/>
  <c r="D45"/>
  <c r="C46"/>
  <c r="C45"/>
  <c r="AB45"/>
  <c r="C47"/>
  <c r="C49"/>
  <c r="AB49"/>
  <c r="AB16"/>
  <c r="C36"/>
  <c r="K61"/>
  <c r="X61"/>
  <c r="AB14"/>
  <c r="C16"/>
  <c r="E16" s="1"/>
  <c r="AC16" s="1"/>
  <c r="AB34"/>
  <c r="AA68"/>
  <c r="O61"/>
  <c r="J64"/>
  <c r="E10"/>
  <c r="AC10" s="1"/>
  <c r="E15"/>
  <c r="AC15" s="1"/>
  <c r="E18"/>
  <c r="AC18" s="1"/>
  <c r="E11"/>
  <c r="AC11" s="1"/>
  <c r="E17"/>
  <c r="AC17" s="1"/>
  <c r="AC24"/>
  <c r="AC28"/>
  <c r="AC30"/>
  <c r="AC33"/>
  <c r="H61"/>
  <c r="AC22"/>
  <c r="S64"/>
  <c r="D49"/>
  <c r="R61"/>
  <c r="Q61"/>
  <c r="U61"/>
  <c r="D46"/>
  <c r="D47"/>
  <c r="AC35"/>
  <c r="D34"/>
  <c r="E34" s="1"/>
  <c r="D32"/>
  <c r="E32" s="1"/>
  <c r="C31"/>
  <c r="AB31"/>
  <c r="AC26"/>
  <c r="L61"/>
  <c r="I61"/>
  <c r="E14"/>
  <c r="AC14" s="1"/>
  <c r="D13"/>
  <c r="E13" s="1"/>
  <c r="AC13" s="1"/>
  <c r="E12"/>
  <c r="AC12" s="1"/>
  <c r="E9"/>
  <c r="AB9"/>
  <c r="AC25"/>
  <c r="AC27"/>
  <c r="AD38"/>
  <c r="AD42"/>
  <c r="AD48"/>
  <c r="AD51"/>
  <c r="AD54"/>
  <c r="AD37"/>
  <c r="E43"/>
  <c r="AC34" l="1"/>
  <c r="AD34" s="1"/>
  <c r="E31"/>
  <c r="AC32"/>
  <c r="E36"/>
  <c r="AC36" s="1"/>
  <c r="AD36" s="1"/>
  <c r="D40"/>
  <c r="C40"/>
  <c r="C19"/>
  <c r="AD28"/>
  <c r="AD27"/>
  <c r="AD24"/>
  <c r="AD18"/>
  <c r="AD25"/>
  <c r="AD12"/>
  <c r="AD32"/>
  <c r="E46"/>
  <c r="AC46" s="1"/>
  <c r="AD46" s="1"/>
  <c r="AD33"/>
  <c r="AD17"/>
  <c r="AD15"/>
  <c r="AB10"/>
  <c r="AD10" s="1"/>
  <c r="AD23"/>
  <c r="AD13"/>
  <c r="AD26"/>
  <c r="AD30"/>
  <c r="AB11"/>
  <c r="AD11" s="1"/>
  <c r="AD21"/>
  <c r="AD22"/>
  <c r="AD29"/>
  <c r="T63"/>
  <c r="N63"/>
  <c r="E45"/>
  <c r="AC45" s="1"/>
  <c r="AD45" s="1"/>
  <c r="AD35"/>
  <c r="H63"/>
  <c r="C52"/>
  <c r="E49"/>
  <c r="AC49" s="1"/>
  <c r="AD49" s="1"/>
  <c r="AD16"/>
  <c r="E47"/>
  <c r="AC47" s="1"/>
  <c r="AD47" s="1"/>
  <c r="W63"/>
  <c r="K63"/>
  <c r="AD14"/>
  <c r="AB66"/>
  <c r="AB69" s="1"/>
  <c r="AA63"/>
  <c r="Q63"/>
  <c r="AC66"/>
  <c r="AC69" s="1"/>
  <c r="D52"/>
  <c r="D19"/>
  <c r="E19"/>
  <c r="AC9"/>
  <c r="AD9" s="1"/>
  <c r="E40" l="1"/>
  <c r="D62"/>
  <c r="C62"/>
  <c r="E62" s="1"/>
  <c r="AC31"/>
  <c r="AD31" s="1"/>
  <c r="AD63" s="1"/>
  <c r="AB63"/>
  <c r="AG64"/>
  <c r="E52"/>
  <c r="AC52" s="1"/>
  <c r="AA69"/>
  <c r="AB70" s="1"/>
  <c r="C63"/>
  <c r="AA66"/>
  <c r="AC67" s="1"/>
  <c r="AC63" l="1"/>
  <c r="AC64" s="1"/>
  <c r="AD64"/>
  <c r="AC70"/>
  <c r="AB67"/>
  <c r="G40" i="1"/>
  <c r="G19"/>
  <c r="AG65" i="4" l="1"/>
  <c r="F20" i="6"/>
  <c r="G43" i="1" l="1"/>
  <c r="G52"/>
  <c r="F66" l="1"/>
  <c r="AC54"/>
  <c r="AA50" l="1"/>
  <c r="AB50" s="1"/>
  <c r="AA51"/>
  <c r="AB51" s="1"/>
  <c r="E50"/>
  <c r="E51"/>
  <c r="AC51" s="1"/>
  <c r="AC50" l="1"/>
  <c r="AD50" s="1"/>
  <c r="F21" i="6"/>
  <c r="AD51" i="1"/>
  <c r="E55"/>
  <c r="AC55" l="1"/>
  <c r="E57"/>
  <c r="AA70"/>
  <c r="C48"/>
  <c r="D48"/>
  <c r="C49"/>
  <c r="D49"/>
  <c r="AA48"/>
  <c r="AB48" s="1"/>
  <c r="AA49"/>
  <c r="AB49" s="1"/>
  <c r="E48" l="1"/>
  <c r="AC48" s="1"/>
  <c r="AD48" s="1"/>
  <c r="E49"/>
  <c r="AC49" s="1"/>
  <c r="AD49" s="1"/>
  <c r="AA33"/>
  <c r="AB33" s="1"/>
  <c r="AA34"/>
  <c r="AB34" s="1"/>
  <c r="AA35"/>
  <c r="AB35" s="1"/>
  <c r="AA36"/>
  <c r="AB36" s="1"/>
  <c r="C33"/>
  <c r="D33"/>
  <c r="C34"/>
  <c r="D34"/>
  <c r="C35"/>
  <c r="D18" i="6" s="1"/>
  <c r="C36" i="1"/>
  <c r="D36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7"/>
  <c r="AB37" s="1"/>
  <c r="C25"/>
  <c r="D25"/>
  <c r="C26"/>
  <c r="D26"/>
  <c r="C27"/>
  <c r="D27"/>
  <c r="C28"/>
  <c r="D28"/>
  <c r="C29"/>
  <c r="D16" i="6" s="1"/>
  <c r="D29" i="1"/>
  <c r="E16" i="6" s="1"/>
  <c r="C30" i="1"/>
  <c r="D30"/>
  <c r="C31"/>
  <c r="D31"/>
  <c r="C32"/>
  <c r="D32"/>
  <c r="C37"/>
  <c r="D37"/>
  <c r="E31" l="1"/>
  <c r="AC31" s="1"/>
  <c r="E29"/>
  <c r="E27"/>
  <c r="AC27" s="1"/>
  <c r="AD27" s="1"/>
  <c r="E25"/>
  <c r="AC25" s="1"/>
  <c r="AD25" s="1"/>
  <c r="E26"/>
  <c r="AC26" s="1"/>
  <c r="AD26" s="1"/>
  <c r="E33"/>
  <c r="AC33" s="1"/>
  <c r="E37"/>
  <c r="AC37" s="1"/>
  <c r="AD37" s="1"/>
  <c r="E32"/>
  <c r="AC32" s="1"/>
  <c r="AD32" s="1"/>
  <c r="E30"/>
  <c r="AC30" s="1"/>
  <c r="AD30" s="1"/>
  <c r="E35"/>
  <c r="E34"/>
  <c r="AC34" s="1"/>
  <c r="AD34" s="1"/>
  <c r="AD33"/>
  <c r="E36"/>
  <c r="AC36" s="1"/>
  <c r="AD36" s="1"/>
  <c r="AD31"/>
  <c r="E28"/>
  <c r="AC28" s="1"/>
  <c r="AD28" s="1"/>
  <c r="AC35" l="1"/>
  <c r="AD35" s="1"/>
  <c r="F18" i="6"/>
  <c r="AC29" i="1"/>
  <c r="AD29" s="1"/>
  <c r="F16" i="6"/>
  <c r="AA52" i="1"/>
  <c r="AA47"/>
  <c r="AB47" s="1"/>
  <c r="D47"/>
  <c r="C47"/>
  <c r="AA46"/>
  <c r="AB46" s="1"/>
  <c r="D46"/>
  <c r="C46"/>
  <c r="AA45"/>
  <c r="AB45" s="1"/>
  <c r="D45"/>
  <c r="C45"/>
  <c r="AA44"/>
  <c r="D52" l="1"/>
  <c r="C52"/>
  <c r="E46"/>
  <c r="AC46" s="1"/>
  <c r="AD46" s="1"/>
  <c r="E47"/>
  <c r="AC47" s="1"/>
  <c r="AD47" s="1"/>
  <c r="E45"/>
  <c r="AC45" s="1"/>
  <c r="AD45" s="1"/>
  <c r="E52" l="1"/>
  <c r="AC52" s="1"/>
  <c r="AC63"/>
  <c r="AC62"/>
  <c r="AC61"/>
  <c r="AC60"/>
  <c r="AC59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9"/>
  <c r="AA20"/>
  <c r="AA21"/>
  <c r="AB21" s="1"/>
  <c r="AA22"/>
  <c r="AB22" s="1"/>
  <c r="AA23"/>
  <c r="AB23" s="1"/>
  <c r="AA24"/>
  <c r="AB24" s="1"/>
  <c r="AA40"/>
  <c r="AA41"/>
  <c r="AA42"/>
  <c r="AB42" s="1"/>
  <c r="AA43"/>
  <c r="AA54"/>
  <c r="AA55"/>
  <c r="AB55" s="1"/>
  <c r="AD55" s="1"/>
  <c r="AA56"/>
  <c r="AA59"/>
  <c r="AB59" s="1"/>
  <c r="AA60"/>
  <c r="AB60" s="1"/>
  <c r="AD60" s="1"/>
  <c r="AA61"/>
  <c r="AB61" s="1"/>
  <c r="AA62"/>
  <c r="AB62" s="1"/>
  <c r="AA63"/>
  <c r="AB63" s="1"/>
  <c r="AA64"/>
  <c r="AA10"/>
  <c r="AB10" s="1"/>
  <c r="AA9"/>
  <c r="AB9" s="1"/>
  <c r="D10"/>
  <c r="D11"/>
  <c r="D12"/>
  <c r="D13"/>
  <c r="D14"/>
  <c r="D15"/>
  <c r="D16"/>
  <c r="E12" i="6" s="1"/>
  <c r="D17" i="1"/>
  <c r="D9"/>
  <c r="D22"/>
  <c r="D23"/>
  <c r="D24"/>
  <c r="D21"/>
  <c r="E14" i="6" s="1"/>
  <c r="D61" i="1"/>
  <c r="D62"/>
  <c r="D63"/>
  <c r="D60"/>
  <c r="D64" s="1"/>
  <c r="D42"/>
  <c r="D43" s="1"/>
  <c r="C61"/>
  <c r="C62"/>
  <c r="C63"/>
  <c r="C60"/>
  <c r="C42"/>
  <c r="C22"/>
  <c r="C23"/>
  <c r="C24"/>
  <c r="C21"/>
  <c r="C10"/>
  <c r="C11"/>
  <c r="C12"/>
  <c r="C13"/>
  <c r="C14"/>
  <c r="C15"/>
  <c r="C16"/>
  <c r="D12" i="6" s="1"/>
  <c r="C17" i="1"/>
  <c r="C9"/>
  <c r="D40" l="1"/>
  <c r="D14" i="6"/>
  <c r="C40" i="1"/>
  <c r="C19"/>
  <c r="AD62"/>
  <c r="C64"/>
  <c r="E64" s="1"/>
  <c r="AD61"/>
  <c r="AD63"/>
  <c r="AD59"/>
  <c r="AA65"/>
  <c r="AB65"/>
  <c r="E21" l="1"/>
  <c r="AC21" l="1"/>
  <c r="AD21" s="1"/>
  <c r="F14" i="6"/>
  <c r="Y66" i="1"/>
  <c r="V66"/>
  <c r="M66"/>
  <c r="N64"/>
  <c r="O64"/>
  <c r="Q64"/>
  <c r="R64"/>
  <c r="T64"/>
  <c r="U64"/>
  <c r="W64"/>
  <c r="X64"/>
  <c r="E42"/>
  <c r="AC42" s="1"/>
  <c r="AD42" s="1"/>
  <c r="E22"/>
  <c r="AC22" s="1"/>
  <c r="AD22" s="1"/>
  <c r="E23"/>
  <c r="AC23" s="1"/>
  <c r="AD23" s="1"/>
  <c r="E24"/>
  <c r="AC24" s="1"/>
  <c r="AD24" s="1"/>
  <c r="D19"/>
  <c r="D53" s="1"/>
  <c r="D58" s="1"/>
  <c r="E10"/>
  <c r="AC10" s="1"/>
  <c r="AD10" s="1"/>
  <c r="E11"/>
  <c r="AC11" s="1"/>
  <c r="AD11" s="1"/>
  <c r="E12"/>
  <c r="AC12" s="1"/>
  <c r="AD12" s="1"/>
  <c r="E13"/>
  <c r="AC13" s="1"/>
  <c r="AD13" s="1"/>
  <c r="E14"/>
  <c r="AC14" s="1"/>
  <c r="AD14" s="1"/>
  <c r="E15"/>
  <c r="AC15" s="1"/>
  <c r="AD15" s="1"/>
  <c r="E16"/>
  <c r="E17"/>
  <c r="AC17" s="1"/>
  <c r="AD17" s="1"/>
  <c r="E9"/>
  <c r="AC9" s="1"/>
  <c r="AC16" l="1"/>
  <c r="AD16" s="1"/>
  <c r="F12" i="6"/>
  <c r="AB68" i="1"/>
  <c r="AD9"/>
  <c r="AC68"/>
  <c r="T65"/>
  <c r="N65"/>
  <c r="K65"/>
  <c r="W65"/>
  <c r="Q65"/>
  <c r="E19"/>
  <c r="C65" l="1"/>
  <c r="H25" i="6" s="1"/>
  <c r="AC65" i="1"/>
  <c r="AC66" s="1"/>
  <c r="AD65"/>
  <c r="AD66" s="1"/>
  <c r="AA68"/>
  <c r="AC69" s="1"/>
  <c r="AB71"/>
  <c r="C43"/>
  <c r="C53" s="1"/>
  <c r="C58" s="1"/>
  <c r="D68"/>
  <c r="AC71"/>
  <c r="C68" l="1"/>
  <c r="AB69"/>
  <c r="AA71"/>
  <c r="AC72" s="1"/>
  <c r="E40"/>
  <c r="E53" s="1"/>
  <c r="E58" s="1"/>
  <c r="E43"/>
  <c r="E68" l="1"/>
  <c r="D69" s="1"/>
  <c r="AB72"/>
</calcChain>
</file>

<file path=xl/sharedStrings.xml><?xml version="1.0" encoding="utf-8"?>
<sst xmlns="http://schemas.openxmlformats.org/spreadsheetml/2006/main" count="528" uniqueCount="152">
  <si>
    <t>Nazwa przedmiotu</t>
  </si>
  <si>
    <t>Ogółem godzin:</t>
  </si>
  <si>
    <t>w</t>
  </si>
  <si>
    <t>ćw.</t>
  </si>
  <si>
    <t>Praca własna</t>
  </si>
  <si>
    <t>W</t>
  </si>
  <si>
    <t>pkt</t>
  </si>
  <si>
    <t>I</t>
  </si>
  <si>
    <t>II</t>
  </si>
  <si>
    <t>III</t>
  </si>
  <si>
    <t>IV</t>
  </si>
  <si>
    <t xml:space="preserve">              </t>
  </si>
  <si>
    <t>V</t>
  </si>
  <si>
    <t xml:space="preserve">            </t>
  </si>
  <si>
    <t>VI</t>
  </si>
  <si>
    <t>Egzamin dyplomowy</t>
  </si>
  <si>
    <t>OGÓŁEM CAŁOŚĆ:</t>
  </si>
  <si>
    <t>SUMA  ECTS:</t>
  </si>
  <si>
    <t>PLAN</t>
  </si>
  <si>
    <t xml:space="preserve">Razem = </t>
  </si>
  <si>
    <t>E</t>
  </si>
  <si>
    <t>Moduł pracy dyplomowej</t>
  </si>
  <si>
    <t>Moduł praktyk</t>
  </si>
  <si>
    <t>Seminarium pracy dyplomowej</t>
  </si>
  <si>
    <t xml:space="preserve">Semarium pracy dyplomowej + ocena pracy dyplomowej </t>
  </si>
  <si>
    <t>Ogół</t>
  </si>
  <si>
    <t>Forma zali.</t>
  </si>
  <si>
    <t>suma punktów ECT</t>
  </si>
  <si>
    <t>ECTS x 25g.</t>
  </si>
  <si>
    <t>Kontak z nauczycielem</t>
  </si>
  <si>
    <t>S w i ćw</t>
  </si>
  <si>
    <t>ćw</t>
  </si>
  <si>
    <t>Stosunek wykładów do ćwiczeń</t>
  </si>
  <si>
    <t>% w/ćw</t>
  </si>
  <si>
    <t>po odjęciu praktyk</t>
  </si>
  <si>
    <t>Katedra</t>
  </si>
  <si>
    <t>Moduł 2: Przedmioty kierunkowe</t>
  </si>
  <si>
    <t>Moduł 1: Przedmioty podstawowe</t>
  </si>
  <si>
    <t>Moduł 3: językowy</t>
  </si>
  <si>
    <t>Moduł 4: Przedmioty do wyboru</t>
  </si>
  <si>
    <t>Podstawy ekonomii</t>
  </si>
  <si>
    <t xml:space="preserve">Pływanie </t>
  </si>
  <si>
    <t xml:space="preserve">Socjologia  </t>
  </si>
  <si>
    <t xml:space="preserve">Filozofia z elementami etyki </t>
  </si>
  <si>
    <t xml:space="preserve"> Współczesne trendy w żywieniu</t>
  </si>
  <si>
    <t xml:space="preserve">Fizjologia człowieka  </t>
  </si>
  <si>
    <t>Podstawy psychologii</t>
  </si>
  <si>
    <t xml:space="preserve">Technologie informacyjne i ochrona własności intelektualnej   </t>
  </si>
  <si>
    <t>Historia kultury</t>
  </si>
  <si>
    <t xml:space="preserve">Pedagogika czasu wolnego </t>
  </si>
  <si>
    <t xml:space="preserve">Podstawy rekreacji </t>
  </si>
  <si>
    <t xml:space="preserve">Podstawy turystyki </t>
  </si>
  <si>
    <t>Bezpieczeństwo w turystyce i rekreacji</t>
  </si>
  <si>
    <t xml:space="preserve">Geografia turystyczna </t>
  </si>
  <si>
    <t>Ekonomika turystyki i rekreacji</t>
  </si>
  <si>
    <t xml:space="preserve">Organizacja ruchu turystycznego </t>
  </si>
  <si>
    <t>Zarządzanie w   turystyce i rekreacji</t>
  </si>
  <si>
    <t xml:space="preserve">Obsługa ruchu turystycznego   </t>
  </si>
  <si>
    <t>Zagospodarowanie rekreacyjne</t>
  </si>
  <si>
    <t xml:space="preserve">Ekologia i ochrona środowiska  </t>
  </si>
  <si>
    <t xml:space="preserve">Prawo w turystyce i rekreacji  </t>
  </si>
  <si>
    <t xml:space="preserve">Krajoznawstwo   </t>
  </si>
  <si>
    <t>Propedeutyka promocji zdrowia</t>
  </si>
  <si>
    <t xml:space="preserve">Historia architektury i sztuki </t>
  </si>
  <si>
    <t xml:space="preserve">Język obcy </t>
  </si>
  <si>
    <t>Przedmiot  do wyboru  ogólny</t>
  </si>
  <si>
    <t xml:space="preserve">Przedmiot do wyboru 1 kierunkowy </t>
  </si>
  <si>
    <t>Przedmiot do wyboru 2 kierunkowy</t>
  </si>
  <si>
    <t>Przedmiot do wyboru:  Specjalizacja Instruktor Rekreacji AWF Wrocław</t>
  </si>
  <si>
    <t>Wychowanie fizyczne</t>
  </si>
  <si>
    <t>Organizacja działalności rekreacyjnej i turystycznej w ośrodkach wypoczynku letniego (obóz letni)</t>
  </si>
  <si>
    <t>Zimowe formy rekreacji i turystyki (obóz zimowy)</t>
  </si>
  <si>
    <t>Funkcje turystyczne obszarów - pilotaż i przewodnictwo</t>
  </si>
  <si>
    <t xml:space="preserve">Programowanie i metodyka rekreacji </t>
  </si>
  <si>
    <t xml:space="preserve">studiów I stopnia STACJONARNYCH </t>
  </si>
  <si>
    <t>praca własna</t>
  </si>
  <si>
    <r>
      <t xml:space="preserve">Sem. </t>
    </r>
    <r>
      <rPr>
        <b/>
        <sz val="8"/>
        <rFont val="Arial"/>
        <family val="2"/>
        <charset val="238"/>
      </rPr>
      <t>1</t>
    </r>
  </si>
  <si>
    <r>
      <t xml:space="preserve">Sem. </t>
    </r>
    <r>
      <rPr>
        <b/>
        <sz val="8"/>
        <rFont val="Arial"/>
        <family val="2"/>
        <charset val="238"/>
      </rPr>
      <t>2</t>
    </r>
  </si>
  <si>
    <r>
      <t>Sem</t>
    </r>
    <r>
      <rPr>
        <b/>
        <sz val="8"/>
        <rFont val="Arial"/>
        <family val="2"/>
        <charset val="238"/>
      </rPr>
      <t>. 3</t>
    </r>
  </si>
  <si>
    <r>
      <t>Sem</t>
    </r>
    <r>
      <rPr>
        <b/>
        <sz val="8"/>
        <rFont val="Arial"/>
        <family val="2"/>
        <charset val="238"/>
      </rPr>
      <t>. 4</t>
    </r>
  </si>
  <si>
    <r>
      <t>Sem</t>
    </r>
    <r>
      <rPr>
        <b/>
        <sz val="8"/>
        <rFont val="Arial"/>
        <family val="2"/>
        <charset val="238"/>
      </rPr>
      <t>. 5</t>
    </r>
  </si>
  <si>
    <r>
      <t>Sem</t>
    </r>
    <r>
      <rPr>
        <b/>
        <sz val="8"/>
        <rFont val="Arial"/>
        <family val="2"/>
        <charset val="238"/>
      </rPr>
      <t>. 6</t>
    </r>
  </si>
  <si>
    <t>przedmiot wspólny</t>
  </si>
  <si>
    <t>przedmiot nowy</t>
  </si>
  <si>
    <t xml:space="preserve">studiów I stopnia NIESTACJONARNYCH </t>
  </si>
  <si>
    <t>przedmiot poprawione</t>
  </si>
  <si>
    <t>semestr</t>
  </si>
  <si>
    <t>I Moduł</t>
  </si>
  <si>
    <t>Moduł 1</t>
  </si>
  <si>
    <t>Moduł 2</t>
  </si>
  <si>
    <t>Moduł 3</t>
  </si>
  <si>
    <t>Moduł 4</t>
  </si>
  <si>
    <t>2-5</t>
  </si>
  <si>
    <t>2-6</t>
  </si>
  <si>
    <t>2-4</t>
  </si>
  <si>
    <t>5-6</t>
  </si>
  <si>
    <t>1-4</t>
  </si>
  <si>
    <t>3</t>
  </si>
  <si>
    <t>4</t>
  </si>
  <si>
    <t>MP</t>
  </si>
  <si>
    <t>MPD</t>
  </si>
  <si>
    <t>Moduł</t>
  </si>
  <si>
    <t>nowy</t>
  </si>
  <si>
    <t>1.</t>
  </si>
  <si>
    <t>2.</t>
  </si>
  <si>
    <t>3.</t>
  </si>
  <si>
    <t>4.</t>
  </si>
  <si>
    <t>5.</t>
  </si>
  <si>
    <t>lp.</t>
  </si>
  <si>
    <t>suma</t>
  </si>
  <si>
    <t>stary</t>
  </si>
  <si>
    <t>Kierunek: Turystyka i Rekreacja</t>
  </si>
  <si>
    <t>Programy</t>
  </si>
  <si>
    <t>Liczba godz. dodanych</t>
  </si>
  <si>
    <t>6.</t>
  </si>
  <si>
    <t>Obóz letni</t>
  </si>
  <si>
    <t>10 godz. obóz let. (6)</t>
  </si>
  <si>
    <t>godziny dodano do przedmiotów (1,2,3,4,5)</t>
  </si>
  <si>
    <t>Zestawie dodanych godzin do przedmiotów:</t>
  </si>
  <si>
    <t>Uprawniania:</t>
  </si>
  <si>
    <t>Metodologia pracy dyplomowej</t>
  </si>
  <si>
    <t>Socjomotoryka</t>
  </si>
  <si>
    <t>W-2</t>
  </si>
  <si>
    <t>W-9</t>
  </si>
  <si>
    <t>W-1</t>
  </si>
  <si>
    <t xml:space="preserve">Seminarium pracy dyplomowej + ocena pracy dyplomowej </t>
  </si>
  <si>
    <t>stosunek ćwiczeń do wykładów</t>
  </si>
  <si>
    <t>Praktyki asystencko-turystyczno-rekreacyjna ( 6 miesięcy)</t>
  </si>
  <si>
    <t>W-8</t>
  </si>
  <si>
    <t>F3</t>
  </si>
  <si>
    <t>F-3</t>
  </si>
  <si>
    <t>S-3</t>
  </si>
  <si>
    <t>W-3</t>
  </si>
  <si>
    <t>Język oddziaływań perswazyjnych</t>
  </si>
  <si>
    <t>Kultura słowa</t>
  </si>
  <si>
    <t>NoKF</t>
  </si>
  <si>
    <t>EiF</t>
  </si>
  <si>
    <t>Dyscypliny Nauk</t>
  </si>
  <si>
    <t>N0ZiJ</t>
  </si>
  <si>
    <t>tak</t>
  </si>
  <si>
    <t>Dziedziny nauk i dyscypliny</t>
  </si>
  <si>
    <t>nie</t>
  </si>
  <si>
    <t xml:space="preserve">razem bez praktyk = </t>
  </si>
  <si>
    <t xml:space="preserve">razem = </t>
  </si>
  <si>
    <t xml:space="preserve">razem z warsztatami = </t>
  </si>
  <si>
    <t xml:space="preserve">Razem ten moduł </t>
  </si>
  <si>
    <t xml:space="preserve">   KIERUNEK  Turystyka i Rekreacja -  AWF we Wrocławiu od roku  2020/2023</t>
  </si>
  <si>
    <r>
      <t>I</t>
    </r>
    <r>
      <rPr>
        <sz val="8"/>
        <rFont val="Arial"/>
        <family val="2"/>
        <charset val="238"/>
      </rPr>
      <t xml:space="preserve"> rok   2020/21</t>
    </r>
  </si>
  <si>
    <r>
      <t>II</t>
    </r>
    <r>
      <rPr>
        <sz val="8"/>
        <rFont val="Arial"/>
        <family val="2"/>
        <charset val="238"/>
      </rPr>
      <t xml:space="preserve"> rok   2021/22</t>
    </r>
  </si>
  <si>
    <r>
      <t>III</t>
    </r>
    <r>
      <rPr>
        <sz val="8"/>
        <rFont val="Arial"/>
        <family val="2"/>
        <charset val="238"/>
      </rPr>
      <t xml:space="preserve"> rok   2022/23</t>
    </r>
  </si>
  <si>
    <t>Przedmiot do wyboru:  Specjalizacja Instruktorska (w projekcie unijnym III  edycja)</t>
  </si>
  <si>
    <t>Warsztaty praktyczne na obiektach zewnętrznych (w projekcie unijnym III  edycja)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</si>
</sst>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4" fillId="0" borderId="0" xfId="0" applyFont="1"/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7" borderId="2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1" fillId="6" borderId="14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/>
    </xf>
    <xf numFmtId="0" fontId="2" fillId="6" borderId="38" xfId="0" applyFont="1" applyFill="1" applyBorder="1" applyAlignment="1">
      <alignment vertical="center"/>
    </xf>
    <xf numFmtId="0" fontId="2" fillId="6" borderId="35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27" xfId="0" applyFont="1" applyBorder="1" applyAlignment="1">
      <alignment horizontal="center" vertical="center"/>
    </xf>
    <xf numFmtId="9" fontId="4" fillId="0" borderId="27" xfId="0" applyNumberFormat="1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5" fillId="7" borderId="2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3" fillId="0" borderId="0" xfId="0" applyFont="1"/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8" fillId="0" borderId="1" xfId="0" applyNumberFormat="1" applyFont="1" applyBorder="1"/>
    <xf numFmtId="0" fontId="14" fillId="3" borderId="10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4" fillId="0" borderId="34" xfId="0" applyFont="1" applyBorder="1" applyAlignment="1">
      <alignment wrapText="1"/>
    </xf>
    <xf numFmtId="0" fontId="12" fillId="0" borderId="44" xfId="0" applyFont="1" applyBorder="1"/>
    <xf numFmtId="0" fontId="12" fillId="0" borderId="39" xfId="0" applyFont="1" applyBorder="1"/>
    <xf numFmtId="0" fontId="5" fillId="2" borderId="20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/>
    <xf numFmtId="0" fontId="1" fillId="2" borderId="28" xfId="0" applyFont="1" applyFill="1" applyBorder="1" applyAlignment="1">
      <alignment horizontal="center" textRotation="255"/>
    </xf>
    <xf numFmtId="0" fontId="1" fillId="2" borderId="29" xfId="0" applyFont="1" applyFill="1" applyBorder="1" applyAlignment="1">
      <alignment horizontal="center" textRotation="255"/>
    </xf>
    <xf numFmtId="0" fontId="1" fillId="2" borderId="30" xfId="0" applyFont="1" applyFill="1" applyBorder="1" applyAlignment="1">
      <alignment horizontal="center" textRotation="255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4" fillId="0" borderId="3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5"/>
  <sheetViews>
    <sheetView tabSelected="1" zoomScale="90" zoomScaleNormal="90" workbookViewId="0">
      <pane xSplit="26" topLeftCell="AD1" activePane="topRight" state="frozen"/>
      <selection pane="topRight" activeCell="L56" sqref="A1:XFD1048576"/>
    </sheetView>
  </sheetViews>
  <sheetFormatPr defaultColWidth="9.140625" defaultRowHeight="15"/>
  <cols>
    <col min="1" max="1" width="3" style="1" customWidth="1"/>
    <col min="2" max="2" width="29.28515625" style="113" customWidth="1"/>
    <col min="3" max="7" width="4.5703125" style="1" customWidth="1"/>
    <col min="8" max="25" width="4.28515625" style="1" customWidth="1"/>
    <col min="26" max="26" width="5.42578125" style="1" customWidth="1"/>
    <col min="27" max="30" width="9.140625" style="1"/>
    <col min="31" max="32" width="9.140625" style="233"/>
    <col min="33" max="16384" width="9.140625" style="1"/>
  </cols>
  <sheetData>
    <row r="1" spans="1:32" ht="16.899999999999999" customHeight="1">
      <c r="A1" s="261" t="s">
        <v>18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36"/>
      <c r="AD1" s="238"/>
    </row>
    <row r="2" spans="1:32" ht="18" customHeight="1">
      <c r="A2" s="261" t="s">
        <v>74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36"/>
      <c r="AD2" s="238" t="s">
        <v>83</v>
      </c>
    </row>
    <row r="3" spans="1:32" ht="16.899999999999999" customHeight="1" thickBot="1">
      <c r="A3" s="267" t="s">
        <v>146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37"/>
      <c r="AD3" s="238" t="s">
        <v>85</v>
      </c>
    </row>
    <row r="4" spans="1:32" ht="15" customHeight="1">
      <c r="A4" s="270"/>
      <c r="B4" s="271" t="s">
        <v>0</v>
      </c>
      <c r="C4" s="271" t="s">
        <v>1</v>
      </c>
      <c r="D4" s="271"/>
      <c r="E4" s="271"/>
      <c r="F4" s="271"/>
      <c r="G4" s="271"/>
      <c r="H4" s="273" t="s">
        <v>147</v>
      </c>
      <c r="I4" s="274"/>
      <c r="J4" s="274"/>
      <c r="K4" s="274"/>
      <c r="L4" s="274"/>
      <c r="M4" s="275"/>
      <c r="N4" s="276" t="s">
        <v>148</v>
      </c>
      <c r="O4" s="274"/>
      <c r="P4" s="274"/>
      <c r="Q4" s="274"/>
      <c r="R4" s="274"/>
      <c r="S4" s="277"/>
      <c r="T4" s="273" t="s">
        <v>149</v>
      </c>
      <c r="U4" s="274"/>
      <c r="V4" s="274"/>
      <c r="W4" s="274"/>
      <c r="X4" s="274"/>
      <c r="Y4" s="275"/>
      <c r="Z4" s="239" t="s">
        <v>35</v>
      </c>
    </row>
    <row r="5" spans="1:32" ht="15.75" customHeight="1">
      <c r="A5" s="268"/>
      <c r="B5" s="272"/>
      <c r="C5" s="272"/>
      <c r="D5" s="272"/>
      <c r="E5" s="272"/>
      <c r="F5" s="272"/>
      <c r="G5" s="272"/>
      <c r="H5" s="268" t="s">
        <v>76</v>
      </c>
      <c r="I5" s="242"/>
      <c r="J5" s="242"/>
      <c r="K5" s="242" t="s">
        <v>77</v>
      </c>
      <c r="L5" s="242"/>
      <c r="M5" s="269"/>
      <c r="N5" s="268" t="s">
        <v>78</v>
      </c>
      <c r="O5" s="242"/>
      <c r="P5" s="242"/>
      <c r="Q5" s="242" t="s">
        <v>79</v>
      </c>
      <c r="R5" s="242"/>
      <c r="S5" s="269"/>
      <c r="T5" s="268" t="s">
        <v>80</v>
      </c>
      <c r="U5" s="242"/>
      <c r="V5" s="242"/>
      <c r="W5" s="242" t="s">
        <v>81</v>
      </c>
      <c r="X5" s="242"/>
      <c r="Y5" s="269"/>
      <c r="Z5" s="240"/>
    </row>
    <row r="6" spans="1:32">
      <c r="A6" s="268"/>
      <c r="B6" s="272"/>
      <c r="C6" s="272"/>
      <c r="D6" s="272"/>
      <c r="E6" s="272"/>
      <c r="F6" s="272"/>
      <c r="G6" s="272"/>
      <c r="H6" s="268"/>
      <c r="I6" s="242"/>
      <c r="J6" s="242"/>
      <c r="K6" s="242"/>
      <c r="L6" s="242"/>
      <c r="M6" s="269"/>
      <c r="N6" s="268"/>
      <c r="O6" s="242"/>
      <c r="P6" s="242"/>
      <c r="Q6" s="242"/>
      <c r="R6" s="242"/>
      <c r="S6" s="269"/>
      <c r="T6" s="268"/>
      <c r="U6" s="242"/>
      <c r="V6" s="242"/>
      <c r="W6" s="242"/>
      <c r="X6" s="242"/>
      <c r="Y6" s="269"/>
      <c r="Z6" s="240"/>
    </row>
    <row r="7" spans="1:32" ht="48" customHeight="1" thickBot="1">
      <c r="A7" s="2"/>
      <c r="B7" s="3"/>
      <c r="C7" s="4" t="s">
        <v>2</v>
      </c>
      <c r="D7" s="5" t="s">
        <v>3</v>
      </c>
      <c r="E7" s="6" t="s">
        <v>25</v>
      </c>
      <c r="F7" s="4" t="s">
        <v>26</v>
      </c>
      <c r="G7" s="7" t="s">
        <v>4</v>
      </c>
      <c r="H7" s="8" t="s">
        <v>5</v>
      </c>
      <c r="I7" s="9" t="s">
        <v>3</v>
      </c>
      <c r="J7" s="10" t="s">
        <v>6</v>
      </c>
      <c r="K7" s="9" t="s">
        <v>5</v>
      </c>
      <c r="L7" s="9" t="s">
        <v>3</v>
      </c>
      <c r="M7" s="11" t="s">
        <v>6</v>
      </c>
      <c r="N7" s="8" t="s">
        <v>5</v>
      </c>
      <c r="O7" s="9" t="s">
        <v>3</v>
      </c>
      <c r="P7" s="10" t="s">
        <v>6</v>
      </c>
      <c r="Q7" s="9" t="s">
        <v>5</v>
      </c>
      <c r="R7" s="9" t="s">
        <v>3</v>
      </c>
      <c r="S7" s="11" t="s">
        <v>6</v>
      </c>
      <c r="T7" s="8" t="s">
        <v>5</v>
      </c>
      <c r="U7" s="9" t="s">
        <v>3</v>
      </c>
      <c r="V7" s="10" t="s">
        <v>6</v>
      </c>
      <c r="W7" s="9" t="s">
        <v>2</v>
      </c>
      <c r="X7" s="9" t="s">
        <v>3</v>
      </c>
      <c r="Y7" s="11" t="s">
        <v>6</v>
      </c>
      <c r="Z7" s="241"/>
      <c r="AA7" s="12" t="s">
        <v>27</v>
      </c>
      <c r="AB7" s="13" t="s">
        <v>28</v>
      </c>
      <c r="AC7" s="13" t="s">
        <v>29</v>
      </c>
      <c r="AD7" s="13" t="s">
        <v>4</v>
      </c>
      <c r="AE7" s="233" t="s">
        <v>86</v>
      </c>
      <c r="AF7" s="233" t="s">
        <v>101</v>
      </c>
    </row>
    <row r="8" spans="1:32">
      <c r="A8" s="14" t="s">
        <v>7</v>
      </c>
      <c r="B8" s="15" t="s">
        <v>37</v>
      </c>
      <c r="C8" s="16"/>
      <c r="D8" s="16"/>
      <c r="E8" s="16"/>
      <c r="F8" s="16"/>
      <c r="G8" s="16"/>
      <c r="H8" s="17"/>
      <c r="I8" s="16"/>
      <c r="J8" s="16"/>
      <c r="K8" s="16"/>
      <c r="L8" s="16"/>
      <c r="M8" s="18"/>
      <c r="N8" s="17"/>
      <c r="O8" s="16"/>
      <c r="P8" s="16"/>
      <c r="Q8" s="16"/>
      <c r="R8" s="16"/>
      <c r="S8" s="18"/>
      <c r="T8" s="17"/>
      <c r="U8" s="16"/>
      <c r="V8" s="16"/>
      <c r="W8" s="16"/>
      <c r="X8" s="16"/>
      <c r="Y8" s="18"/>
      <c r="Z8" s="19"/>
      <c r="AA8" s="233"/>
      <c r="AB8" s="13"/>
      <c r="AC8" s="233"/>
      <c r="AD8" s="233"/>
      <c r="AE8" s="233">
        <v>0</v>
      </c>
      <c r="AF8" s="233">
        <v>0</v>
      </c>
    </row>
    <row r="9" spans="1:32">
      <c r="A9" s="21">
        <v>1</v>
      </c>
      <c r="B9" s="22" t="s">
        <v>40</v>
      </c>
      <c r="C9" s="23">
        <f>H9+K9+N9+Q9+T9+W9</f>
        <v>15</v>
      </c>
      <c r="D9" s="23">
        <f>I9+L9+O9+R9+U9+X9</f>
        <v>15</v>
      </c>
      <c r="E9" s="24">
        <f>C9+D9</f>
        <v>30</v>
      </c>
      <c r="F9" s="25" t="s">
        <v>20</v>
      </c>
      <c r="G9" s="26">
        <v>45</v>
      </c>
      <c r="H9" s="21">
        <v>15</v>
      </c>
      <c r="I9" s="27">
        <v>15</v>
      </c>
      <c r="J9" s="28">
        <v>3</v>
      </c>
      <c r="K9" s="27"/>
      <c r="L9" s="27"/>
      <c r="M9" s="29"/>
      <c r="N9" s="21"/>
      <c r="O9" s="27"/>
      <c r="P9" s="28"/>
      <c r="Q9" s="27"/>
      <c r="R9" s="27"/>
      <c r="S9" s="29"/>
      <c r="T9" s="21"/>
      <c r="U9" s="27"/>
      <c r="V9" s="28"/>
      <c r="W9" s="27"/>
      <c r="X9" s="27"/>
      <c r="Y9" s="29"/>
      <c r="Z9" s="30" t="s">
        <v>122</v>
      </c>
      <c r="AA9" s="233">
        <f>J9+M9+P9+S9+V9+Y9</f>
        <v>3</v>
      </c>
      <c r="AB9" s="13">
        <f>AA9*25</f>
        <v>75</v>
      </c>
      <c r="AC9" s="233">
        <f>E9</f>
        <v>30</v>
      </c>
      <c r="AD9" s="233">
        <f>AB9-AC9</f>
        <v>45</v>
      </c>
      <c r="AE9" s="233">
        <v>1</v>
      </c>
      <c r="AF9" s="233" t="s">
        <v>88</v>
      </c>
    </row>
    <row r="10" spans="1:32">
      <c r="A10" s="21">
        <v>2</v>
      </c>
      <c r="B10" s="22" t="s">
        <v>41</v>
      </c>
      <c r="C10" s="23">
        <f t="shared" ref="C10:C18" si="0">H10+K10+N10+Q10+T10+W10</f>
        <v>15</v>
      </c>
      <c r="D10" s="23">
        <f t="shared" ref="D10:D18" si="1">I10+L10+O10+R10+U10+X10</f>
        <v>30</v>
      </c>
      <c r="E10" s="24">
        <f t="shared" ref="E10:E18" si="2">C10+D10</f>
        <v>45</v>
      </c>
      <c r="F10" s="25"/>
      <c r="G10" s="26">
        <v>30</v>
      </c>
      <c r="H10" s="21">
        <v>15</v>
      </c>
      <c r="I10" s="27">
        <v>30</v>
      </c>
      <c r="J10" s="28">
        <v>4</v>
      </c>
      <c r="K10" s="27"/>
      <c r="L10" s="27"/>
      <c r="M10" s="29"/>
      <c r="N10" s="21"/>
      <c r="O10" s="27"/>
      <c r="P10" s="28"/>
      <c r="Q10" s="27"/>
      <c r="R10" s="27"/>
      <c r="S10" s="29"/>
      <c r="T10" s="21"/>
      <c r="U10" s="27"/>
      <c r="V10" s="28"/>
      <c r="W10" s="27"/>
      <c r="X10" s="27"/>
      <c r="Y10" s="29"/>
      <c r="Z10" s="30" t="s">
        <v>123</v>
      </c>
      <c r="AA10" s="233">
        <f t="shared" ref="AA10:AA64" si="3">J10+M10+P10+S10+V10+Y10</f>
        <v>4</v>
      </c>
      <c r="AB10" s="13">
        <f t="shared" ref="AB10:AB63" si="4">AA10*25</f>
        <v>100</v>
      </c>
      <c r="AC10" s="233">
        <f t="shared" ref="AC10:AC63" si="5">E10</f>
        <v>45</v>
      </c>
      <c r="AD10" s="233">
        <f t="shared" ref="AD10:AD63" si="6">AB10-AC10</f>
        <v>55</v>
      </c>
      <c r="AE10" s="233">
        <v>1</v>
      </c>
      <c r="AF10" s="233" t="s">
        <v>88</v>
      </c>
    </row>
    <row r="11" spans="1:32">
      <c r="A11" s="21">
        <v>3</v>
      </c>
      <c r="B11" s="22" t="s">
        <v>42</v>
      </c>
      <c r="C11" s="23">
        <f t="shared" si="0"/>
        <v>10</v>
      </c>
      <c r="D11" s="23">
        <f t="shared" si="1"/>
        <v>20</v>
      </c>
      <c r="E11" s="24">
        <f t="shared" si="2"/>
        <v>30</v>
      </c>
      <c r="F11" s="25"/>
      <c r="G11" s="26">
        <v>20</v>
      </c>
      <c r="H11" s="21">
        <v>10</v>
      </c>
      <c r="I11" s="27">
        <v>20</v>
      </c>
      <c r="J11" s="28">
        <v>2</v>
      </c>
      <c r="K11" s="27"/>
      <c r="L11" s="27"/>
      <c r="M11" s="29"/>
      <c r="N11" s="21"/>
      <c r="O11" s="27"/>
      <c r="P11" s="28"/>
      <c r="Q11" s="27"/>
      <c r="R11" s="27"/>
      <c r="S11" s="29"/>
      <c r="T11" s="21"/>
      <c r="U11" s="27"/>
      <c r="V11" s="28"/>
      <c r="W11" s="27"/>
      <c r="X11" s="27"/>
      <c r="Y11" s="29"/>
      <c r="Z11" s="30" t="s">
        <v>129</v>
      </c>
      <c r="AA11" s="233">
        <f t="shared" si="3"/>
        <v>2</v>
      </c>
      <c r="AB11" s="13">
        <f t="shared" si="4"/>
        <v>50</v>
      </c>
      <c r="AC11" s="233">
        <f t="shared" si="5"/>
        <v>30</v>
      </c>
      <c r="AD11" s="233">
        <f t="shared" si="6"/>
        <v>20</v>
      </c>
      <c r="AE11" s="233">
        <v>1</v>
      </c>
      <c r="AF11" s="233" t="s">
        <v>88</v>
      </c>
    </row>
    <row r="12" spans="1:32">
      <c r="A12" s="21">
        <v>4</v>
      </c>
      <c r="B12" s="22" t="s">
        <v>133</v>
      </c>
      <c r="C12" s="23">
        <f t="shared" si="0"/>
        <v>10</v>
      </c>
      <c r="D12" s="23">
        <f t="shared" si="1"/>
        <v>20</v>
      </c>
      <c r="E12" s="24">
        <f t="shared" si="2"/>
        <v>30</v>
      </c>
      <c r="F12" s="25"/>
      <c r="G12" s="26">
        <v>45</v>
      </c>
      <c r="H12" s="21">
        <v>10</v>
      </c>
      <c r="I12" s="27">
        <v>20</v>
      </c>
      <c r="J12" s="28">
        <v>3</v>
      </c>
      <c r="K12" s="27"/>
      <c r="L12" s="27"/>
      <c r="M12" s="29"/>
      <c r="N12" s="21"/>
      <c r="O12" s="27"/>
      <c r="P12" s="28"/>
      <c r="Q12" s="27"/>
      <c r="R12" s="27"/>
      <c r="S12" s="29"/>
      <c r="T12" s="21"/>
      <c r="U12" s="27"/>
      <c r="V12" s="28"/>
      <c r="W12" s="27"/>
      <c r="X12" s="27"/>
      <c r="Y12" s="29"/>
      <c r="Z12" s="30" t="s">
        <v>122</v>
      </c>
      <c r="AA12" s="233">
        <f t="shared" si="3"/>
        <v>3</v>
      </c>
      <c r="AB12" s="13">
        <f t="shared" si="4"/>
        <v>75</v>
      </c>
      <c r="AC12" s="233">
        <f t="shared" si="5"/>
        <v>30</v>
      </c>
      <c r="AD12" s="233">
        <f t="shared" si="6"/>
        <v>45</v>
      </c>
      <c r="AE12" s="233">
        <v>1</v>
      </c>
      <c r="AF12" s="233" t="s">
        <v>88</v>
      </c>
    </row>
    <row r="13" spans="1:32">
      <c r="A13" s="21">
        <v>5</v>
      </c>
      <c r="B13" s="22" t="s">
        <v>43</v>
      </c>
      <c r="C13" s="23">
        <f t="shared" si="0"/>
        <v>30</v>
      </c>
      <c r="D13" s="23">
        <f t="shared" si="1"/>
        <v>0</v>
      </c>
      <c r="E13" s="24">
        <f t="shared" si="2"/>
        <v>30</v>
      </c>
      <c r="F13" s="25"/>
      <c r="G13" s="26">
        <v>70</v>
      </c>
      <c r="H13" s="21"/>
      <c r="I13" s="27"/>
      <c r="J13" s="28"/>
      <c r="K13" s="27">
        <v>30</v>
      </c>
      <c r="L13" s="27"/>
      <c r="M13" s="29">
        <v>4</v>
      </c>
      <c r="N13" s="21"/>
      <c r="O13" s="27"/>
      <c r="P13" s="28"/>
      <c r="Q13" s="27"/>
      <c r="R13" s="27"/>
      <c r="S13" s="29"/>
      <c r="T13" s="21"/>
      <c r="U13" s="27"/>
      <c r="V13" s="28"/>
      <c r="W13" s="27"/>
      <c r="X13" s="27"/>
      <c r="Y13" s="29"/>
      <c r="Z13" s="30" t="s">
        <v>130</v>
      </c>
      <c r="AA13" s="233">
        <f t="shared" si="3"/>
        <v>4</v>
      </c>
      <c r="AB13" s="13">
        <f t="shared" si="4"/>
        <v>100</v>
      </c>
      <c r="AC13" s="233">
        <f t="shared" si="5"/>
        <v>30</v>
      </c>
      <c r="AD13" s="233">
        <f t="shared" si="6"/>
        <v>70</v>
      </c>
      <c r="AE13" s="233">
        <v>2</v>
      </c>
      <c r="AF13" s="233" t="s">
        <v>88</v>
      </c>
    </row>
    <row r="14" spans="1:32">
      <c r="A14" s="21">
        <v>6</v>
      </c>
      <c r="B14" s="22" t="s">
        <v>44</v>
      </c>
      <c r="C14" s="23">
        <f t="shared" si="0"/>
        <v>10</v>
      </c>
      <c r="D14" s="23">
        <f t="shared" si="1"/>
        <v>20</v>
      </c>
      <c r="E14" s="24">
        <f t="shared" si="2"/>
        <v>30</v>
      </c>
      <c r="F14" s="25"/>
      <c r="G14" s="26">
        <v>70</v>
      </c>
      <c r="H14" s="21"/>
      <c r="I14" s="27"/>
      <c r="J14" s="28"/>
      <c r="K14" s="27">
        <v>10</v>
      </c>
      <c r="L14" s="27">
        <v>20</v>
      </c>
      <c r="M14" s="29">
        <v>4</v>
      </c>
      <c r="N14" s="21"/>
      <c r="O14" s="27"/>
      <c r="P14" s="28"/>
      <c r="Q14" s="27"/>
      <c r="R14" s="27"/>
      <c r="S14" s="29"/>
      <c r="T14" s="21"/>
      <c r="U14" s="27"/>
      <c r="V14" s="28"/>
      <c r="W14" s="27"/>
      <c r="X14" s="27"/>
      <c r="Y14" s="29"/>
      <c r="Z14" s="30" t="s">
        <v>131</v>
      </c>
      <c r="AA14" s="233">
        <f t="shared" si="3"/>
        <v>4</v>
      </c>
      <c r="AB14" s="13">
        <f t="shared" si="4"/>
        <v>100</v>
      </c>
      <c r="AC14" s="233">
        <f t="shared" si="5"/>
        <v>30</v>
      </c>
      <c r="AD14" s="233">
        <f t="shared" si="6"/>
        <v>70</v>
      </c>
      <c r="AE14" s="233">
        <v>2</v>
      </c>
      <c r="AF14" s="233" t="s">
        <v>88</v>
      </c>
    </row>
    <row r="15" spans="1:32">
      <c r="A15" s="123">
        <v>7</v>
      </c>
      <c r="B15" s="124" t="s">
        <v>45</v>
      </c>
      <c r="C15" s="125">
        <f t="shared" si="0"/>
        <v>20</v>
      </c>
      <c r="D15" s="125">
        <f t="shared" si="1"/>
        <v>20</v>
      </c>
      <c r="E15" s="126">
        <f t="shared" si="2"/>
        <v>40</v>
      </c>
      <c r="F15" s="127" t="s">
        <v>20</v>
      </c>
      <c r="G15" s="128">
        <v>35</v>
      </c>
      <c r="H15" s="21"/>
      <c r="I15" s="27"/>
      <c r="J15" s="28"/>
      <c r="K15" s="27"/>
      <c r="L15" s="27"/>
      <c r="M15" s="29"/>
      <c r="N15" s="21">
        <v>20</v>
      </c>
      <c r="O15" s="27">
        <v>20</v>
      </c>
      <c r="P15" s="28">
        <v>5</v>
      </c>
      <c r="Q15" s="27"/>
      <c r="R15" s="27"/>
      <c r="S15" s="29"/>
      <c r="T15" s="21"/>
      <c r="U15" s="27"/>
      <c r="V15" s="31"/>
      <c r="W15" s="27"/>
      <c r="X15" s="27"/>
      <c r="Y15" s="29"/>
      <c r="Z15" s="30" t="s">
        <v>132</v>
      </c>
      <c r="AA15" s="233">
        <f t="shared" si="3"/>
        <v>5</v>
      </c>
      <c r="AB15" s="13">
        <f t="shared" si="4"/>
        <v>125</v>
      </c>
      <c r="AC15" s="233">
        <f t="shared" si="5"/>
        <v>40</v>
      </c>
      <c r="AD15" s="233">
        <f t="shared" si="6"/>
        <v>85</v>
      </c>
      <c r="AE15" s="233">
        <v>3</v>
      </c>
      <c r="AF15" s="233" t="s">
        <v>88</v>
      </c>
    </row>
    <row r="16" spans="1:32">
      <c r="A16" s="21">
        <v>8</v>
      </c>
      <c r="B16" s="22" t="s">
        <v>134</v>
      </c>
      <c r="C16" s="23">
        <f t="shared" si="0"/>
        <v>20</v>
      </c>
      <c r="D16" s="23">
        <f t="shared" si="1"/>
        <v>22</v>
      </c>
      <c r="E16" s="24">
        <f t="shared" si="2"/>
        <v>42</v>
      </c>
      <c r="F16" s="25"/>
      <c r="G16" s="154">
        <v>10</v>
      </c>
      <c r="H16" s="122"/>
      <c r="I16" s="27"/>
      <c r="J16" s="28"/>
      <c r="K16" s="27"/>
      <c r="L16" s="27"/>
      <c r="M16" s="29"/>
      <c r="N16" s="21">
        <v>20</v>
      </c>
      <c r="O16" s="27">
        <v>22</v>
      </c>
      <c r="P16" s="28">
        <v>4</v>
      </c>
      <c r="Q16" s="27"/>
      <c r="R16" s="27"/>
      <c r="S16" s="29"/>
      <c r="T16" s="21"/>
      <c r="U16" s="27"/>
      <c r="V16" s="28"/>
      <c r="W16" s="27"/>
      <c r="X16" s="27"/>
      <c r="Y16" s="29"/>
      <c r="Z16" s="30" t="s">
        <v>122</v>
      </c>
      <c r="AA16" s="233">
        <f t="shared" si="3"/>
        <v>4</v>
      </c>
      <c r="AB16" s="13">
        <f t="shared" si="4"/>
        <v>100</v>
      </c>
      <c r="AC16" s="233">
        <f t="shared" si="5"/>
        <v>42</v>
      </c>
      <c r="AD16" s="233">
        <f t="shared" si="6"/>
        <v>58</v>
      </c>
      <c r="AE16" s="233">
        <v>3</v>
      </c>
      <c r="AF16" s="233" t="s">
        <v>88</v>
      </c>
    </row>
    <row r="17" spans="1:32">
      <c r="A17" s="132">
        <v>9</v>
      </c>
      <c r="B17" s="133" t="s">
        <v>46</v>
      </c>
      <c r="C17" s="134">
        <f t="shared" si="0"/>
        <v>10</v>
      </c>
      <c r="D17" s="134">
        <f t="shared" si="1"/>
        <v>20</v>
      </c>
      <c r="E17" s="135">
        <f t="shared" si="2"/>
        <v>30</v>
      </c>
      <c r="F17" s="136" t="s">
        <v>20</v>
      </c>
      <c r="G17" s="137">
        <v>70</v>
      </c>
      <c r="H17" s="21"/>
      <c r="I17" s="27"/>
      <c r="J17" s="28"/>
      <c r="K17" s="27"/>
      <c r="L17" s="27"/>
      <c r="M17" s="29"/>
      <c r="N17" s="21"/>
      <c r="O17" s="27"/>
      <c r="P17" s="28"/>
      <c r="Q17" s="27">
        <v>10</v>
      </c>
      <c r="R17" s="27">
        <v>20</v>
      </c>
      <c r="S17" s="29">
        <v>2</v>
      </c>
      <c r="T17" s="21"/>
      <c r="U17" s="27"/>
      <c r="V17" s="28"/>
      <c r="W17" s="27"/>
      <c r="X17" s="27"/>
      <c r="Y17" s="29"/>
      <c r="Z17" s="30" t="s">
        <v>128</v>
      </c>
      <c r="AA17" s="233">
        <f t="shared" si="3"/>
        <v>2</v>
      </c>
      <c r="AB17" s="13">
        <f t="shared" si="4"/>
        <v>50</v>
      </c>
      <c r="AC17" s="233">
        <f t="shared" si="5"/>
        <v>30</v>
      </c>
      <c r="AD17" s="233">
        <f t="shared" si="6"/>
        <v>20</v>
      </c>
      <c r="AE17" s="233">
        <v>4</v>
      </c>
      <c r="AF17" s="233" t="s">
        <v>88</v>
      </c>
    </row>
    <row r="18" spans="1:32" ht="22.5">
      <c r="A18" s="21">
        <v>10</v>
      </c>
      <c r="B18" s="22" t="s">
        <v>47</v>
      </c>
      <c r="C18" s="23">
        <f t="shared" si="0"/>
        <v>20</v>
      </c>
      <c r="D18" s="23">
        <f t="shared" si="1"/>
        <v>15</v>
      </c>
      <c r="E18" s="24">
        <f t="shared" si="2"/>
        <v>35</v>
      </c>
      <c r="F18" s="25"/>
      <c r="G18" s="26">
        <v>40</v>
      </c>
      <c r="H18" s="21"/>
      <c r="I18" s="27"/>
      <c r="J18" s="28"/>
      <c r="K18" s="27"/>
      <c r="L18" s="27"/>
      <c r="M18" s="29"/>
      <c r="N18" s="21"/>
      <c r="O18" s="27"/>
      <c r="P18" s="28"/>
      <c r="Q18" s="27">
        <v>20</v>
      </c>
      <c r="R18" s="27">
        <v>15</v>
      </c>
      <c r="S18" s="29">
        <v>3</v>
      </c>
      <c r="T18" s="21"/>
      <c r="U18" s="27"/>
      <c r="V18" s="28"/>
      <c r="W18" s="27"/>
      <c r="X18" s="27"/>
      <c r="Y18" s="29"/>
      <c r="Z18" s="30" t="s">
        <v>124</v>
      </c>
      <c r="AA18" s="233">
        <f t="shared" si="3"/>
        <v>3</v>
      </c>
      <c r="AB18" s="13">
        <f t="shared" si="4"/>
        <v>75</v>
      </c>
      <c r="AC18" s="233">
        <f t="shared" si="5"/>
        <v>35</v>
      </c>
      <c r="AD18" s="233">
        <f t="shared" si="6"/>
        <v>40</v>
      </c>
      <c r="AE18" s="233">
        <v>4</v>
      </c>
      <c r="AF18" s="233" t="s">
        <v>87</v>
      </c>
    </row>
    <row r="19" spans="1:32">
      <c r="A19" s="21"/>
      <c r="B19" s="32" t="s">
        <v>19</v>
      </c>
      <c r="C19" s="232">
        <f>SUM(C9:C18)</f>
        <v>160</v>
      </c>
      <c r="D19" s="232">
        <f>SUM(D9:D18)</f>
        <v>182</v>
      </c>
      <c r="E19" s="232">
        <f>SUM(E9:E18)</f>
        <v>342</v>
      </c>
      <c r="F19" s="24"/>
      <c r="G19" s="24">
        <f>SUM(G9:G18)</f>
        <v>435</v>
      </c>
      <c r="H19" s="21"/>
      <c r="I19" s="27"/>
      <c r="J19" s="28"/>
      <c r="K19" s="27"/>
      <c r="L19" s="27"/>
      <c r="M19" s="29"/>
      <c r="N19" s="21"/>
      <c r="O19" s="27"/>
      <c r="P19" s="28"/>
      <c r="Q19" s="27"/>
      <c r="R19" s="27"/>
      <c r="S19" s="29"/>
      <c r="T19" s="21"/>
      <c r="U19" s="27"/>
      <c r="V19" s="28"/>
      <c r="W19" s="27"/>
      <c r="X19" s="27"/>
      <c r="Y19" s="29"/>
      <c r="Z19" s="30"/>
      <c r="AA19" s="233">
        <f t="shared" si="3"/>
        <v>0</v>
      </c>
      <c r="AB19" s="13"/>
      <c r="AC19" s="233"/>
      <c r="AD19" s="233"/>
      <c r="AE19" s="233">
        <v>0</v>
      </c>
      <c r="AF19" s="233">
        <v>0</v>
      </c>
    </row>
    <row r="20" spans="1:32">
      <c r="A20" s="231" t="s">
        <v>8</v>
      </c>
      <c r="B20" s="129" t="s">
        <v>36</v>
      </c>
      <c r="C20" s="130"/>
      <c r="D20" s="130"/>
      <c r="E20" s="130"/>
      <c r="F20" s="130"/>
      <c r="G20" s="131"/>
      <c r="H20" s="36"/>
      <c r="I20" s="34"/>
      <c r="J20" s="34"/>
      <c r="K20" s="34"/>
      <c r="L20" s="34"/>
      <c r="M20" s="37"/>
      <c r="N20" s="36"/>
      <c r="O20" s="34"/>
      <c r="P20" s="34"/>
      <c r="Q20" s="34"/>
      <c r="R20" s="34"/>
      <c r="S20" s="37"/>
      <c r="T20" s="36"/>
      <c r="U20" s="34"/>
      <c r="V20" s="34"/>
      <c r="W20" s="34"/>
      <c r="X20" s="34"/>
      <c r="Y20" s="37"/>
      <c r="Z20" s="30"/>
      <c r="AA20" s="233">
        <f t="shared" si="3"/>
        <v>0</v>
      </c>
      <c r="AB20" s="13"/>
      <c r="AC20" s="233"/>
      <c r="AD20" s="233"/>
      <c r="AE20" s="233">
        <v>0</v>
      </c>
      <c r="AF20" s="233">
        <v>0</v>
      </c>
    </row>
    <row r="21" spans="1:32">
      <c r="A21" s="21">
        <v>1</v>
      </c>
      <c r="B21" s="163" t="s">
        <v>48</v>
      </c>
      <c r="C21" s="23">
        <f t="shared" ref="C21:C24" si="7">H21+K21+N21+Q21+T21+W21</f>
        <v>22</v>
      </c>
      <c r="D21" s="23">
        <f>I21+L21+O21+R21+U21+X21</f>
        <v>14</v>
      </c>
      <c r="E21" s="24">
        <f t="shared" ref="E21:E40" si="8">SUM(C21:D21)</f>
        <v>36</v>
      </c>
      <c r="F21" s="25" t="s">
        <v>20</v>
      </c>
      <c r="G21" s="154">
        <v>70</v>
      </c>
      <c r="H21" s="122">
        <v>22</v>
      </c>
      <c r="I21" s="27">
        <v>14</v>
      </c>
      <c r="J21" s="28">
        <v>4</v>
      </c>
      <c r="K21" s="27"/>
      <c r="L21" s="27"/>
      <c r="M21" s="29"/>
      <c r="N21" s="38"/>
      <c r="O21" s="27"/>
      <c r="P21" s="28"/>
      <c r="Q21" s="27"/>
      <c r="R21" s="27"/>
      <c r="S21" s="29"/>
      <c r="T21" s="21"/>
      <c r="U21" s="27"/>
      <c r="V21" s="28"/>
      <c r="W21" s="27"/>
      <c r="X21" s="27"/>
      <c r="Y21" s="29"/>
      <c r="Z21" s="30" t="s">
        <v>122</v>
      </c>
      <c r="AA21" s="233">
        <f t="shared" si="3"/>
        <v>4</v>
      </c>
      <c r="AB21" s="13">
        <f t="shared" si="4"/>
        <v>100</v>
      </c>
      <c r="AC21" s="233">
        <f t="shared" si="5"/>
        <v>36</v>
      </c>
      <c r="AD21" s="233">
        <f t="shared" si="6"/>
        <v>64</v>
      </c>
      <c r="AE21" s="233">
        <v>1</v>
      </c>
      <c r="AF21" s="233" t="s">
        <v>89</v>
      </c>
    </row>
    <row r="22" spans="1:32">
      <c r="A22" s="132">
        <v>2</v>
      </c>
      <c r="B22" s="133" t="s">
        <v>49</v>
      </c>
      <c r="C22" s="134">
        <f t="shared" si="7"/>
        <v>15</v>
      </c>
      <c r="D22" s="134">
        <f t="shared" ref="D22:D24" si="9">I22+L22+O22+R22+U22+X22</f>
        <v>20</v>
      </c>
      <c r="E22" s="135">
        <f t="shared" si="8"/>
        <v>35</v>
      </c>
      <c r="F22" s="136" t="s">
        <v>20</v>
      </c>
      <c r="G22" s="137">
        <v>65</v>
      </c>
      <c r="H22" s="21">
        <v>15</v>
      </c>
      <c r="I22" s="27">
        <v>20</v>
      </c>
      <c r="J22" s="28">
        <v>4</v>
      </c>
      <c r="K22" s="27"/>
      <c r="L22" s="27"/>
      <c r="M22" s="29"/>
      <c r="N22" s="38"/>
      <c r="O22" s="27"/>
      <c r="P22" s="28"/>
      <c r="Q22" s="27"/>
      <c r="R22" s="27"/>
      <c r="S22" s="29"/>
      <c r="T22" s="21"/>
      <c r="U22" s="27"/>
      <c r="V22" s="28"/>
      <c r="W22" s="27"/>
      <c r="X22" s="27"/>
      <c r="Y22" s="29"/>
      <c r="Z22" s="30" t="s">
        <v>128</v>
      </c>
      <c r="AA22" s="233">
        <f t="shared" si="3"/>
        <v>4</v>
      </c>
      <c r="AB22" s="13">
        <f t="shared" si="4"/>
        <v>100</v>
      </c>
      <c r="AC22" s="233">
        <f t="shared" si="5"/>
        <v>35</v>
      </c>
      <c r="AD22" s="233">
        <f t="shared" si="6"/>
        <v>65</v>
      </c>
      <c r="AE22" s="233">
        <v>1</v>
      </c>
      <c r="AF22" s="233" t="s">
        <v>89</v>
      </c>
    </row>
    <row r="23" spans="1:32">
      <c r="A23" s="21">
        <v>3</v>
      </c>
      <c r="B23" s="22" t="s">
        <v>50</v>
      </c>
      <c r="C23" s="23">
        <f t="shared" si="7"/>
        <v>30</v>
      </c>
      <c r="D23" s="23">
        <f t="shared" si="9"/>
        <v>10</v>
      </c>
      <c r="E23" s="24">
        <f t="shared" si="8"/>
        <v>40</v>
      </c>
      <c r="F23" s="25" t="s">
        <v>20</v>
      </c>
      <c r="G23" s="26">
        <v>60</v>
      </c>
      <c r="H23" s="21">
        <v>30</v>
      </c>
      <c r="I23" s="27">
        <v>10</v>
      </c>
      <c r="J23" s="28">
        <v>4</v>
      </c>
      <c r="K23" s="27"/>
      <c r="L23" s="27"/>
      <c r="M23" s="29"/>
      <c r="N23" s="21"/>
      <c r="O23" s="27"/>
      <c r="P23" s="28"/>
      <c r="Q23" s="27"/>
      <c r="R23" s="27"/>
      <c r="S23" s="29"/>
      <c r="T23" s="38"/>
      <c r="U23" s="27"/>
      <c r="V23" s="28"/>
      <c r="W23" s="27"/>
      <c r="X23" s="27"/>
      <c r="Y23" s="29"/>
      <c r="Z23" s="30" t="s">
        <v>124</v>
      </c>
      <c r="AA23" s="233">
        <f t="shared" si="3"/>
        <v>4</v>
      </c>
      <c r="AB23" s="13">
        <f t="shared" si="4"/>
        <v>100</v>
      </c>
      <c r="AC23" s="233">
        <f t="shared" si="5"/>
        <v>40</v>
      </c>
      <c r="AD23" s="233">
        <f t="shared" si="6"/>
        <v>60</v>
      </c>
      <c r="AE23" s="233">
        <v>1</v>
      </c>
      <c r="AF23" s="233" t="s">
        <v>89</v>
      </c>
    </row>
    <row r="24" spans="1:32">
      <c r="A24" s="21">
        <v>4</v>
      </c>
      <c r="B24" s="22" t="s">
        <v>51</v>
      </c>
      <c r="C24" s="23">
        <f t="shared" si="7"/>
        <v>30</v>
      </c>
      <c r="D24" s="23">
        <f t="shared" si="9"/>
        <v>15</v>
      </c>
      <c r="E24" s="24">
        <f t="shared" si="8"/>
        <v>45</v>
      </c>
      <c r="F24" s="25" t="s">
        <v>20</v>
      </c>
      <c r="G24" s="26">
        <v>55</v>
      </c>
      <c r="H24" s="21">
        <v>30</v>
      </c>
      <c r="I24" s="27">
        <v>15</v>
      </c>
      <c r="J24" s="28">
        <v>4</v>
      </c>
      <c r="K24" s="27"/>
      <c r="L24" s="27"/>
      <c r="M24" s="29"/>
      <c r="N24" s="21"/>
      <c r="O24" s="27"/>
      <c r="P24" s="28"/>
      <c r="Q24" s="27"/>
      <c r="R24" s="27"/>
      <c r="S24" s="29"/>
      <c r="T24" s="38"/>
      <c r="U24" s="27"/>
      <c r="V24" s="28"/>
      <c r="W24" s="27"/>
      <c r="X24" s="27"/>
      <c r="Y24" s="29"/>
      <c r="Z24" s="30" t="s">
        <v>122</v>
      </c>
      <c r="AA24" s="233">
        <f t="shared" si="3"/>
        <v>4</v>
      </c>
      <c r="AB24" s="13">
        <f t="shared" si="4"/>
        <v>100</v>
      </c>
      <c r="AC24" s="233">
        <f t="shared" si="5"/>
        <v>45</v>
      </c>
      <c r="AD24" s="233">
        <f t="shared" si="6"/>
        <v>55</v>
      </c>
      <c r="AE24" s="233">
        <v>1</v>
      </c>
      <c r="AF24" s="233" t="s">
        <v>89</v>
      </c>
    </row>
    <row r="25" spans="1:32">
      <c r="A25" s="21">
        <v>5</v>
      </c>
      <c r="B25" s="22" t="s">
        <v>52</v>
      </c>
      <c r="C25" s="23">
        <f t="shared" ref="C25:C37" si="10">H25+K25+N25+Q25+T25+W25</f>
        <v>15</v>
      </c>
      <c r="D25" s="23">
        <f t="shared" ref="D25:D37" si="11">I25+L25+O25+R25+U25+X25</f>
        <v>10</v>
      </c>
      <c r="E25" s="24">
        <f t="shared" ref="E25:E37" si="12">SUM(C25:D25)</f>
        <v>25</v>
      </c>
      <c r="F25" s="25"/>
      <c r="G25" s="26">
        <v>25</v>
      </c>
      <c r="H25" s="21">
        <v>15</v>
      </c>
      <c r="I25" s="27">
        <v>10</v>
      </c>
      <c r="J25" s="28">
        <v>2</v>
      </c>
      <c r="K25" s="27"/>
      <c r="L25" s="27"/>
      <c r="M25" s="29"/>
      <c r="N25" s="21"/>
      <c r="O25" s="27"/>
      <c r="P25" s="28"/>
      <c r="Q25" s="27"/>
      <c r="R25" s="27"/>
      <c r="S25" s="29"/>
      <c r="T25" s="38"/>
      <c r="U25" s="27"/>
      <c r="V25" s="28"/>
      <c r="W25" s="27"/>
      <c r="X25" s="27"/>
      <c r="Y25" s="29"/>
      <c r="Z25" s="30" t="s">
        <v>124</v>
      </c>
      <c r="AA25" s="233">
        <f t="shared" ref="AA25:AA38" si="13">J25+M25+P25+S25+V25+Y25</f>
        <v>2</v>
      </c>
      <c r="AB25" s="13">
        <f t="shared" ref="AB25:AB38" si="14">AA25*25</f>
        <v>50</v>
      </c>
      <c r="AC25" s="233">
        <f t="shared" ref="AC25:AC38" si="15">E25</f>
        <v>25</v>
      </c>
      <c r="AD25" s="233">
        <f t="shared" ref="AD25:AD38" si="16">AB25-AC25</f>
        <v>25</v>
      </c>
      <c r="AE25" s="233">
        <v>1</v>
      </c>
      <c r="AF25" s="233" t="s">
        <v>89</v>
      </c>
    </row>
    <row r="26" spans="1:32">
      <c r="A26" s="21">
        <v>6</v>
      </c>
      <c r="B26" s="22" t="s">
        <v>53</v>
      </c>
      <c r="C26" s="23">
        <f t="shared" si="10"/>
        <v>30</v>
      </c>
      <c r="D26" s="23">
        <f t="shared" si="11"/>
        <v>15</v>
      </c>
      <c r="E26" s="24">
        <f t="shared" si="12"/>
        <v>45</v>
      </c>
      <c r="F26" s="25" t="s">
        <v>20</v>
      </c>
      <c r="G26" s="26">
        <v>80</v>
      </c>
      <c r="H26" s="21"/>
      <c r="I26" s="27"/>
      <c r="J26" s="28"/>
      <c r="K26" s="27">
        <v>30</v>
      </c>
      <c r="L26" s="27">
        <v>15</v>
      </c>
      <c r="M26" s="29">
        <v>5</v>
      </c>
      <c r="N26" s="21"/>
      <c r="O26" s="27"/>
      <c r="P26" s="28"/>
      <c r="Q26" s="27"/>
      <c r="R26" s="27"/>
      <c r="S26" s="29"/>
      <c r="T26" s="38"/>
      <c r="U26" s="27"/>
      <c r="V26" s="28"/>
      <c r="W26" s="27"/>
      <c r="X26" s="27"/>
      <c r="Y26" s="29"/>
      <c r="Z26" s="30" t="s">
        <v>122</v>
      </c>
      <c r="AA26" s="233">
        <f t="shared" si="13"/>
        <v>5</v>
      </c>
      <c r="AB26" s="13">
        <f t="shared" si="14"/>
        <v>125</v>
      </c>
      <c r="AC26" s="233">
        <f t="shared" si="15"/>
        <v>45</v>
      </c>
      <c r="AD26" s="233">
        <f t="shared" si="16"/>
        <v>80</v>
      </c>
      <c r="AE26" s="233">
        <v>2</v>
      </c>
      <c r="AF26" s="233" t="s">
        <v>89</v>
      </c>
    </row>
    <row r="27" spans="1:32">
      <c r="A27" s="21">
        <v>7</v>
      </c>
      <c r="B27" s="22" t="s">
        <v>73</v>
      </c>
      <c r="C27" s="23">
        <f t="shared" si="10"/>
        <v>30</v>
      </c>
      <c r="D27" s="23">
        <f t="shared" si="11"/>
        <v>20</v>
      </c>
      <c r="E27" s="24">
        <f t="shared" si="12"/>
        <v>50</v>
      </c>
      <c r="F27" s="25" t="s">
        <v>20</v>
      </c>
      <c r="G27" s="26">
        <v>75</v>
      </c>
      <c r="H27" s="21"/>
      <c r="I27" s="27"/>
      <c r="J27" s="28"/>
      <c r="K27" s="27">
        <v>30</v>
      </c>
      <c r="L27" s="27">
        <v>20</v>
      </c>
      <c r="M27" s="29">
        <v>5</v>
      </c>
      <c r="N27" s="21"/>
      <c r="O27" s="27"/>
      <c r="P27" s="28"/>
      <c r="Q27" s="27"/>
      <c r="R27" s="27"/>
      <c r="S27" s="29"/>
      <c r="T27" s="38"/>
      <c r="U27" s="27"/>
      <c r="V27" s="28"/>
      <c r="W27" s="27"/>
      <c r="X27" s="27"/>
      <c r="Y27" s="29"/>
      <c r="Z27" s="30" t="s">
        <v>124</v>
      </c>
      <c r="AA27" s="233">
        <f t="shared" si="13"/>
        <v>5</v>
      </c>
      <c r="AB27" s="13">
        <f t="shared" si="14"/>
        <v>125</v>
      </c>
      <c r="AC27" s="233">
        <f t="shared" si="15"/>
        <v>50</v>
      </c>
      <c r="AD27" s="233">
        <f t="shared" si="16"/>
        <v>75</v>
      </c>
      <c r="AE27" s="233">
        <v>2</v>
      </c>
      <c r="AF27" s="233" t="s">
        <v>89</v>
      </c>
    </row>
    <row r="28" spans="1:32">
      <c r="A28" s="123">
        <v>8</v>
      </c>
      <c r="B28" s="124" t="s">
        <v>54</v>
      </c>
      <c r="C28" s="125">
        <f t="shared" si="10"/>
        <v>20</v>
      </c>
      <c r="D28" s="125">
        <f t="shared" si="11"/>
        <v>20</v>
      </c>
      <c r="E28" s="126">
        <f t="shared" si="12"/>
        <v>40</v>
      </c>
      <c r="F28" s="127" t="s">
        <v>20</v>
      </c>
      <c r="G28" s="128">
        <v>35</v>
      </c>
      <c r="H28" s="21"/>
      <c r="I28" s="27"/>
      <c r="J28" s="28"/>
      <c r="K28" s="27"/>
      <c r="L28" s="27"/>
      <c r="M28" s="29"/>
      <c r="N28" s="21">
        <v>20</v>
      </c>
      <c r="O28" s="27">
        <v>20</v>
      </c>
      <c r="P28" s="28">
        <v>4</v>
      </c>
      <c r="Q28" s="27"/>
      <c r="R28" s="27"/>
      <c r="S28" s="29"/>
      <c r="T28" s="38"/>
      <c r="U28" s="27"/>
      <c r="V28" s="28"/>
      <c r="W28" s="27"/>
      <c r="X28" s="27"/>
      <c r="Y28" s="29"/>
      <c r="Z28" s="30" t="s">
        <v>122</v>
      </c>
      <c r="AA28" s="233">
        <f t="shared" si="13"/>
        <v>4</v>
      </c>
      <c r="AB28" s="13">
        <f t="shared" si="14"/>
        <v>100</v>
      </c>
      <c r="AC28" s="233">
        <f t="shared" si="15"/>
        <v>40</v>
      </c>
      <c r="AD28" s="233">
        <f t="shared" si="16"/>
        <v>60</v>
      </c>
      <c r="AE28" s="233">
        <v>3</v>
      </c>
      <c r="AF28" s="233" t="s">
        <v>89</v>
      </c>
    </row>
    <row r="29" spans="1:32">
      <c r="A29" s="21">
        <v>9</v>
      </c>
      <c r="B29" s="163" t="s">
        <v>55</v>
      </c>
      <c r="C29" s="23">
        <f t="shared" si="10"/>
        <v>26</v>
      </c>
      <c r="D29" s="23">
        <f t="shared" si="11"/>
        <v>25</v>
      </c>
      <c r="E29" s="24">
        <f t="shared" si="12"/>
        <v>51</v>
      </c>
      <c r="F29" s="25"/>
      <c r="G29" s="154">
        <v>40</v>
      </c>
      <c r="H29" s="122"/>
      <c r="I29" s="27"/>
      <c r="J29" s="28"/>
      <c r="K29" s="27">
        <v>26</v>
      </c>
      <c r="L29" s="27">
        <v>25</v>
      </c>
      <c r="M29" s="29">
        <v>4</v>
      </c>
      <c r="N29" s="21"/>
      <c r="O29" s="27"/>
      <c r="P29" s="28"/>
      <c r="Q29" s="27"/>
      <c r="R29" s="27"/>
      <c r="S29" s="29"/>
      <c r="T29" s="38"/>
      <c r="U29" s="27"/>
      <c r="V29" s="28"/>
      <c r="W29" s="27"/>
      <c r="X29" s="27"/>
      <c r="Y29" s="29"/>
      <c r="Z29" s="30" t="s">
        <v>122</v>
      </c>
      <c r="AA29" s="233">
        <f t="shared" si="13"/>
        <v>4</v>
      </c>
      <c r="AB29" s="13">
        <f t="shared" si="14"/>
        <v>100</v>
      </c>
      <c r="AC29" s="233">
        <f t="shared" si="15"/>
        <v>51</v>
      </c>
      <c r="AD29" s="233">
        <f t="shared" si="16"/>
        <v>49</v>
      </c>
      <c r="AE29" s="233">
        <v>2</v>
      </c>
      <c r="AF29" s="233" t="s">
        <v>89</v>
      </c>
    </row>
    <row r="30" spans="1:32">
      <c r="A30" s="132">
        <v>10</v>
      </c>
      <c r="B30" s="133" t="s">
        <v>56</v>
      </c>
      <c r="C30" s="134">
        <f t="shared" si="10"/>
        <v>20</v>
      </c>
      <c r="D30" s="134">
        <f t="shared" si="11"/>
        <v>20</v>
      </c>
      <c r="E30" s="135">
        <f t="shared" si="12"/>
        <v>40</v>
      </c>
      <c r="F30" s="136" t="s">
        <v>20</v>
      </c>
      <c r="G30" s="137">
        <v>10</v>
      </c>
      <c r="H30" s="21"/>
      <c r="I30" s="27"/>
      <c r="J30" s="28"/>
      <c r="K30" s="27"/>
      <c r="L30" s="27"/>
      <c r="M30" s="29"/>
      <c r="N30" s="21">
        <v>20</v>
      </c>
      <c r="O30" s="27">
        <v>20</v>
      </c>
      <c r="P30" s="28">
        <v>4</v>
      </c>
      <c r="Q30" s="27"/>
      <c r="R30" s="27"/>
      <c r="S30" s="29"/>
      <c r="T30" s="38"/>
      <c r="U30" s="27"/>
      <c r="V30" s="28"/>
      <c r="W30" s="27"/>
      <c r="X30" s="27"/>
      <c r="Y30" s="29"/>
      <c r="Z30" s="30" t="s">
        <v>122</v>
      </c>
      <c r="AA30" s="233">
        <f t="shared" si="13"/>
        <v>4</v>
      </c>
      <c r="AB30" s="13">
        <f t="shared" si="14"/>
        <v>100</v>
      </c>
      <c r="AC30" s="233">
        <f t="shared" si="15"/>
        <v>40</v>
      </c>
      <c r="AD30" s="233">
        <f t="shared" si="16"/>
        <v>60</v>
      </c>
      <c r="AE30" s="233">
        <v>3</v>
      </c>
      <c r="AF30" s="233" t="s">
        <v>89</v>
      </c>
    </row>
    <row r="31" spans="1:32">
      <c r="A31" s="21">
        <v>11</v>
      </c>
      <c r="B31" s="22" t="s">
        <v>57</v>
      </c>
      <c r="C31" s="23">
        <f t="shared" si="10"/>
        <v>20</v>
      </c>
      <c r="D31" s="23">
        <f t="shared" si="11"/>
        <v>15</v>
      </c>
      <c r="E31" s="24">
        <f t="shared" si="12"/>
        <v>35</v>
      </c>
      <c r="F31" s="25" t="s">
        <v>20</v>
      </c>
      <c r="G31" s="26">
        <v>65</v>
      </c>
      <c r="H31" s="21"/>
      <c r="I31" s="27"/>
      <c r="J31" s="28"/>
      <c r="K31" s="27"/>
      <c r="L31" s="27"/>
      <c r="M31" s="29"/>
      <c r="N31" s="21"/>
      <c r="O31" s="27"/>
      <c r="P31" s="28"/>
      <c r="Q31" s="27">
        <v>20</v>
      </c>
      <c r="R31" s="27">
        <v>15</v>
      </c>
      <c r="S31" s="29">
        <v>3</v>
      </c>
      <c r="T31" s="38"/>
      <c r="U31" s="27"/>
      <c r="V31" s="28"/>
      <c r="W31" s="27"/>
      <c r="X31" s="27"/>
      <c r="Y31" s="29"/>
      <c r="Z31" s="30" t="s">
        <v>122</v>
      </c>
      <c r="AA31" s="233">
        <f t="shared" si="13"/>
        <v>3</v>
      </c>
      <c r="AB31" s="13">
        <f t="shared" si="14"/>
        <v>75</v>
      </c>
      <c r="AC31" s="233">
        <f t="shared" si="15"/>
        <v>35</v>
      </c>
      <c r="AD31" s="233">
        <f t="shared" si="16"/>
        <v>40</v>
      </c>
      <c r="AE31" s="233">
        <v>4</v>
      </c>
      <c r="AF31" s="233" t="s">
        <v>89</v>
      </c>
    </row>
    <row r="32" spans="1:32">
      <c r="A32" s="21">
        <v>12</v>
      </c>
      <c r="B32" s="22" t="s">
        <v>58</v>
      </c>
      <c r="C32" s="23">
        <f t="shared" si="10"/>
        <v>20</v>
      </c>
      <c r="D32" s="23">
        <f t="shared" si="11"/>
        <v>10</v>
      </c>
      <c r="E32" s="24">
        <f t="shared" si="12"/>
        <v>30</v>
      </c>
      <c r="F32" s="25" t="s">
        <v>20</v>
      </c>
      <c r="G32" s="26">
        <v>70</v>
      </c>
      <c r="H32" s="21"/>
      <c r="I32" s="27"/>
      <c r="J32" s="28"/>
      <c r="K32" s="27"/>
      <c r="L32" s="27"/>
      <c r="M32" s="29"/>
      <c r="N32" s="21"/>
      <c r="O32" s="27"/>
      <c r="P32" s="28"/>
      <c r="Q32" s="27">
        <v>20</v>
      </c>
      <c r="R32" s="27">
        <v>10</v>
      </c>
      <c r="S32" s="29">
        <v>2</v>
      </c>
      <c r="T32" s="38"/>
      <c r="U32" s="27"/>
      <c r="V32" s="28"/>
      <c r="W32" s="27"/>
      <c r="X32" s="27"/>
      <c r="Y32" s="29"/>
      <c r="Z32" s="30" t="s">
        <v>124</v>
      </c>
      <c r="AA32" s="233">
        <f t="shared" si="13"/>
        <v>2</v>
      </c>
      <c r="AB32" s="13">
        <f t="shared" si="14"/>
        <v>50</v>
      </c>
      <c r="AC32" s="233">
        <f t="shared" si="15"/>
        <v>30</v>
      </c>
      <c r="AD32" s="233">
        <f t="shared" si="16"/>
        <v>20</v>
      </c>
      <c r="AE32" s="233">
        <v>4</v>
      </c>
      <c r="AF32" s="233" t="s">
        <v>89</v>
      </c>
    </row>
    <row r="33" spans="1:32">
      <c r="A33" s="21">
        <v>13</v>
      </c>
      <c r="B33" s="22" t="s">
        <v>59</v>
      </c>
      <c r="C33" s="23">
        <f t="shared" ref="C33:C36" si="17">H33+K33+N33+Q33+T33+W33</f>
        <v>30</v>
      </c>
      <c r="D33" s="23">
        <f t="shared" ref="D33:D36" si="18">I33+L33+O33+R33+U33+X33</f>
        <v>15</v>
      </c>
      <c r="E33" s="24">
        <f t="shared" ref="E33:E36" si="19">SUM(C33:D33)</f>
        <v>45</v>
      </c>
      <c r="F33" s="25" t="s">
        <v>20</v>
      </c>
      <c r="G33" s="26">
        <v>80</v>
      </c>
      <c r="H33" s="21"/>
      <c r="I33" s="27"/>
      <c r="J33" s="28"/>
      <c r="K33" s="27"/>
      <c r="L33" s="27"/>
      <c r="M33" s="29"/>
      <c r="N33" s="21"/>
      <c r="O33" s="27"/>
      <c r="P33" s="28"/>
      <c r="Q33" s="27"/>
      <c r="R33" s="27"/>
      <c r="S33" s="29"/>
      <c r="T33" s="38">
        <v>30</v>
      </c>
      <c r="U33" s="27">
        <v>15</v>
      </c>
      <c r="V33" s="28">
        <v>5</v>
      </c>
      <c r="W33" s="27"/>
      <c r="X33" s="27"/>
      <c r="Y33" s="29"/>
      <c r="Z33" s="30" t="s">
        <v>132</v>
      </c>
      <c r="AA33" s="233">
        <f t="shared" ref="AA33:AA36" si="20">J33+M33+P33+S33+V33+Y33</f>
        <v>5</v>
      </c>
      <c r="AB33" s="13">
        <f t="shared" ref="AB33:AB36" si="21">AA33*25</f>
        <v>125</v>
      </c>
      <c r="AC33" s="233">
        <f t="shared" ref="AC33:AC36" si="22">E33</f>
        <v>45</v>
      </c>
      <c r="AD33" s="233">
        <f t="shared" ref="AD33:AD36" si="23">AB33-AC33</f>
        <v>80</v>
      </c>
      <c r="AE33" s="233">
        <v>5</v>
      </c>
      <c r="AF33" s="233" t="s">
        <v>89</v>
      </c>
    </row>
    <row r="34" spans="1:32">
      <c r="A34" s="123">
        <v>14</v>
      </c>
      <c r="B34" s="124" t="s">
        <v>60</v>
      </c>
      <c r="C34" s="125">
        <f t="shared" si="17"/>
        <v>30</v>
      </c>
      <c r="D34" s="125">
        <f t="shared" si="18"/>
        <v>0</v>
      </c>
      <c r="E34" s="126">
        <f t="shared" si="19"/>
        <v>30</v>
      </c>
      <c r="F34" s="127" t="s">
        <v>20</v>
      </c>
      <c r="G34" s="128">
        <v>70</v>
      </c>
      <c r="H34" s="21"/>
      <c r="I34" s="27"/>
      <c r="J34" s="28"/>
      <c r="K34" s="27"/>
      <c r="L34" s="27"/>
      <c r="M34" s="29"/>
      <c r="N34" s="21"/>
      <c r="O34" s="27"/>
      <c r="P34" s="28"/>
      <c r="Q34" s="27"/>
      <c r="R34" s="27"/>
      <c r="S34" s="29"/>
      <c r="T34" s="38">
        <v>30</v>
      </c>
      <c r="U34" s="27"/>
      <c r="V34" s="28">
        <v>4</v>
      </c>
      <c r="W34" s="27"/>
      <c r="X34" s="27"/>
      <c r="Y34" s="29"/>
      <c r="Z34" s="30" t="s">
        <v>122</v>
      </c>
      <c r="AA34" s="233">
        <f t="shared" si="20"/>
        <v>4</v>
      </c>
      <c r="AB34" s="13">
        <f t="shared" si="21"/>
        <v>100</v>
      </c>
      <c r="AC34" s="233">
        <f t="shared" si="22"/>
        <v>30</v>
      </c>
      <c r="AD34" s="233">
        <f t="shared" si="23"/>
        <v>70</v>
      </c>
      <c r="AE34" s="233">
        <v>5</v>
      </c>
      <c r="AF34" s="233" t="s">
        <v>89</v>
      </c>
    </row>
    <row r="35" spans="1:32">
      <c r="A35" s="21">
        <v>15</v>
      </c>
      <c r="B35" s="163" t="s">
        <v>61</v>
      </c>
      <c r="C35" s="23">
        <f t="shared" si="17"/>
        <v>20</v>
      </c>
      <c r="D35" s="23">
        <v>14</v>
      </c>
      <c r="E35" s="24">
        <f t="shared" si="19"/>
        <v>34</v>
      </c>
      <c r="F35" s="25" t="s">
        <v>20</v>
      </c>
      <c r="G35" s="154">
        <v>20</v>
      </c>
      <c r="H35" s="122"/>
      <c r="I35" s="27"/>
      <c r="J35" s="28"/>
      <c r="K35" s="27"/>
      <c r="L35" s="27"/>
      <c r="M35" s="29"/>
      <c r="N35" s="21"/>
      <c r="O35" s="27"/>
      <c r="P35" s="28"/>
      <c r="Q35" s="27"/>
      <c r="R35" s="27"/>
      <c r="S35" s="29"/>
      <c r="T35" s="38"/>
      <c r="U35" s="27"/>
      <c r="V35" s="28"/>
      <c r="W35" s="27">
        <v>20</v>
      </c>
      <c r="X35" s="27">
        <v>14</v>
      </c>
      <c r="Y35" s="29">
        <v>2</v>
      </c>
      <c r="Z35" s="30" t="s">
        <v>122</v>
      </c>
      <c r="AA35" s="233">
        <f t="shared" si="20"/>
        <v>2</v>
      </c>
      <c r="AB35" s="13">
        <f t="shared" si="21"/>
        <v>50</v>
      </c>
      <c r="AC35" s="233">
        <f t="shared" si="22"/>
        <v>34</v>
      </c>
      <c r="AD35" s="233">
        <f t="shared" si="23"/>
        <v>16</v>
      </c>
      <c r="AE35" s="233">
        <v>6</v>
      </c>
      <c r="AF35" s="233" t="s">
        <v>89</v>
      </c>
    </row>
    <row r="36" spans="1:32">
      <c r="A36" s="132">
        <v>16</v>
      </c>
      <c r="B36" s="133" t="s">
        <v>62</v>
      </c>
      <c r="C36" s="134">
        <f t="shared" si="17"/>
        <v>30</v>
      </c>
      <c r="D36" s="134">
        <f t="shared" si="18"/>
        <v>10</v>
      </c>
      <c r="E36" s="135">
        <f t="shared" si="19"/>
        <v>40</v>
      </c>
      <c r="F36" s="136"/>
      <c r="G36" s="137">
        <v>10</v>
      </c>
      <c r="H36" s="21"/>
      <c r="I36" s="27"/>
      <c r="J36" s="28"/>
      <c r="K36" s="27"/>
      <c r="L36" s="27"/>
      <c r="M36" s="29"/>
      <c r="N36" s="21"/>
      <c r="O36" s="27"/>
      <c r="P36" s="28"/>
      <c r="Q36" s="27"/>
      <c r="R36" s="27"/>
      <c r="S36" s="29"/>
      <c r="T36" s="38"/>
      <c r="U36" s="27"/>
      <c r="V36" s="28"/>
      <c r="W36" s="27">
        <v>30</v>
      </c>
      <c r="X36" s="27">
        <v>10</v>
      </c>
      <c r="Y36" s="29">
        <v>2</v>
      </c>
      <c r="Z36" s="30" t="s">
        <v>122</v>
      </c>
      <c r="AA36" s="233">
        <f t="shared" si="20"/>
        <v>2</v>
      </c>
      <c r="AB36" s="13">
        <f t="shared" si="21"/>
        <v>50</v>
      </c>
      <c r="AC36" s="233">
        <f t="shared" si="22"/>
        <v>40</v>
      </c>
      <c r="AD36" s="233">
        <f t="shared" si="23"/>
        <v>10</v>
      </c>
      <c r="AE36" s="233">
        <v>6</v>
      </c>
      <c r="AF36" s="233" t="s">
        <v>89</v>
      </c>
    </row>
    <row r="37" spans="1:32">
      <c r="A37" s="123">
        <v>17</v>
      </c>
      <c r="B37" s="124" t="s">
        <v>63</v>
      </c>
      <c r="C37" s="125">
        <f t="shared" si="10"/>
        <v>20</v>
      </c>
      <c r="D37" s="125">
        <f t="shared" si="11"/>
        <v>10</v>
      </c>
      <c r="E37" s="126">
        <f t="shared" si="12"/>
        <v>30</v>
      </c>
      <c r="F37" s="127" t="s">
        <v>20</v>
      </c>
      <c r="G37" s="188">
        <v>20</v>
      </c>
      <c r="H37" s="122"/>
      <c r="I37" s="27"/>
      <c r="J37" s="28"/>
      <c r="K37" s="27"/>
      <c r="L37" s="27"/>
      <c r="M37" s="29"/>
      <c r="N37" s="21"/>
      <c r="O37" s="27"/>
      <c r="P37" s="28"/>
      <c r="Q37" s="27"/>
      <c r="R37" s="27"/>
      <c r="S37" s="29"/>
      <c r="T37" s="38"/>
      <c r="U37" s="27"/>
      <c r="V37" s="28"/>
      <c r="W37" s="27">
        <v>20</v>
      </c>
      <c r="X37" s="27">
        <v>10</v>
      </c>
      <c r="Y37" s="29">
        <v>2</v>
      </c>
      <c r="Z37" s="30" t="s">
        <v>122</v>
      </c>
      <c r="AA37" s="233">
        <f t="shared" si="13"/>
        <v>2</v>
      </c>
      <c r="AB37" s="13">
        <f t="shared" si="14"/>
        <v>50</v>
      </c>
      <c r="AC37" s="233">
        <f t="shared" si="15"/>
        <v>30</v>
      </c>
      <c r="AD37" s="233">
        <f t="shared" si="16"/>
        <v>20</v>
      </c>
      <c r="AE37" s="233">
        <v>6</v>
      </c>
      <c r="AF37" s="233" t="s">
        <v>89</v>
      </c>
    </row>
    <row r="38" spans="1:32" ht="22.5">
      <c r="A38" s="21">
        <v>18</v>
      </c>
      <c r="B38" s="163" t="s">
        <v>72</v>
      </c>
      <c r="C38" s="125">
        <f t="shared" ref="C38:C39" si="24">H38+K38+N38+Q38+T38+W38</f>
        <v>5</v>
      </c>
      <c r="D38" s="125">
        <f t="shared" ref="D38" si="25">I38+L38+O38+R38+U38+X38</f>
        <v>47</v>
      </c>
      <c r="E38" s="126">
        <f t="shared" ref="E38:E39" si="26">SUM(C38:D38)</f>
        <v>52</v>
      </c>
      <c r="F38" s="127" t="s">
        <v>20</v>
      </c>
      <c r="G38" s="188">
        <v>21</v>
      </c>
      <c r="H38" s="122"/>
      <c r="I38" s="27"/>
      <c r="J38" s="28"/>
      <c r="K38" s="27"/>
      <c r="L38" s="27"/>
      <c r="M38" s="29"/>
      <c r="N38" s="21"/>
      <c r="O38" s="27"/>
      <c r="P38" s="28"/>
      <c r="Q38" s="27"/>
      <c r="R38" s="27"/>
      <c r="S38" s="29"/>
      <c r="T38" s="38"/>
      <c r="U38" s="27"/>
      <c r="V38" s="28"/>
      <c r="W38" s="27">
        <v>5</v>
      </c>
      <c r="X38" s="27">
        <v>47</v>
      </c>
      <c r="Y38" s="29">
        <v>3</v>
      </c>
      <c r="Z38" s="30" t="s">
        <v>122</v>
      </c>
      <c r="AA38" s="233">
        <f t="shared" si="13"/>
        <v>3</v>
      </c>
      <c r="AB38" s="13">
        <f t="shared" si="14"/>
        <v>75</v>
      </c>
      <c r="AC38" s="233">
        <f t="shared" si="15"/>
        <v>52</v>
      </c>
      <c r="AD38" s="233">
        <f t="shared" si="16"/>
        <v>23</v>
      </c>
      <c r="AE38" s="233">
        <v>6</v>
      </c>
      <c r="AF38" s="233" t="s">
        <v>89</v>
      </c>
    </row>
    <row r="39" spans="1:32">
      <c r="A39" s="21">
        <v>19</v>
      </c>
      <c r="B39" s="163" t="s">
        <v>121</v>
      </c>
      <c r="C39" s="23">
        <f t="shared" si="24"/>
        <v>30</v>
      </c>
      <c r="D39" s="23">
        <f>I39+L39+O39+R39+U39+X39</f>
        <v>0</v>
      </c>
      <c r="E39" s="24">
        <f t="shared" si="26"/>
        <v>30</v>
      </c>
      <c r="F39" s="25" t="s">
        <v>20</v>
      </c>
      <c r="G39" s="154">
        <v>22</v>
      </c>
      <c r="H39" s="122"/>
      <c r="I39" s="27"/>
      <c r="J39" s="28"/>
      <c r="K39" s="27"/>
      <c r="L39" s="27"/>
      <c r="M39" s="29"/>
      <c r="N39" s="21"/>
      <c r="O39" s="27"/>
      <c r="P39" s="28"/>
      <c r="Q39" s="27">
        <v>30</v>
      </c>
      <c r="R39" s="27"/>
      <c r="S39" s="29">
        <v>2</v>
      </c>
      <c r="T39" s="38"/>
      <c r="U39" s="27"/>
      <c r="V39" s="28"/>
      <c r="W39" s="27"/>
      <c r="X39" s="27"/>
      <c r="Y39" s="29"/>
      <c r="Z39" s="30" t="s">
        <v>124</v>
      </c>
      <c r="AA39" s="233">
        <f t="shared" ref="AA39" si="27">J39+M39+P39+S39+V39+Y39</f>
        <v>2</v>
      </c>
      <c r="AB39" s="13">
        <f t="shared" ref="AB39" si="28">AA39*25</f>
        <v>50</v>
      </c>
      <c r="AC39" s="233">
        <f t="shared" ref="AC39" si="29">E39</f>
        <v>30</v>
      </c>
      <c r="AD39" s="233">
        <f t="shared" ref="AD39" si="30">AB39-AC39</f>
        <v>20</v>
      </c>
      <c r="AE39" s="233">
        <v>7</v>
      </c>
      <c r="AF39" s="233" t="s">
        <v>90</v>
      </c>
    </row>
    <row r="40" spans="1:32">
      <c r="A40" s="132"/>
      <c r="B40" s="138" t="s">
        <v>19</v>
      </c>
      <c r="C40" s="217">
        <f>SUM(C21:C39)</f>
        <v>443</v>
      </c>
      <c r="D40" s="217">
        <f>SUM(D21:D39)</f>
        <v>290</v>
      </c>
      <c r="E40" s="217">
        <f t="shared" si="8"/>
        <v>733</v>
      </c>
      <c r="F40" s="135"/>
      <c r="G40" s="135">
        <f>SUM(G21:G39)</f>
        <v>893</v>
      </c>
      <c r="H40" s="132"/>
      <c r="I40" s="184"/>
      <c r="J40" s="185"/>
      <c r="K40" s="184"/>
      <c r="L40" s="184"/>
      <c r="M40" s="186"/>
      <c r="N40" s="132"/>
      <c r="O40" s="184"/>
      <c r="P40" s="185"/>
      <c r="Q40" s="187"/>
      <c r="R40" s="184"/>
      <c r="S40" s="186"/>
      <c r="T40" s="132"/>
      <c r="U40" s="27"/>
      <c r="V40" s="28"/>
      <c r="W40" s="27"/>
      <c r="X40" s="27"/>
      <c r="Y40" s="29"/>
      <c r="Z40" s="30"/>
      <c r="AA40" s="233">
        <f t="shared" si="3"/>
        <v>0</v>
      </c>
      <c r="AB40" s="13"/>
      <c r="AC40" s="233"/>
      <c r="AD40" s="233"/>
      <c r="AE40" s="233">
        <v>0</v>
      </c>
      <c r="AF40" s="233">
        <v>0</v>
      </c>
    </row>
    <row r="41" spans="1:32">
      <c r="A41" s="234" t="s">
        <v>9</v>
      </c>
      <c r="B41" s="40" t="s">
        <v>38</v>
      </c>
      <c r="C41" s="41"/>
      <c r="D41" s="42"/>
      <c r="E41" s="43"/>
      <c r="F41" s="44"/>
      <c r="G41" s="33"/>
      <c r="H41" s="234"/>
      <c r="I41" s="229"/>
      <c r="J41" s="28"/>
      <c r="K41" s="229"/>
      <c r="L41" s="229"/>
      <c r="M41" s="29"/>
      <c r="N41" s="234"/>
      <c r="O41" s="229"/>
      <c r="P41" s="28"/>
      <c r="Q41" s="229"/>
      <c r="R41" s="229"/>
      <c r="S41" s="29"/>
      <c r="T41" s="234"/>
      <c r="U41" s="229"/>
      <c r="V41" s="28"/>
      <c r="W41" s="229"/>
      <c r="X41" s="229"/>
      <c r="Y41" s="29"/>
      <c r="Z41" s="45"/>
      <c r="AA41" s="233">
        <f t="shared" si="3"/>
        <v>0</v>
      </c>
      <c r="AB41" s="13"/>
      <c r="AC41" s="233"/>
      <c r="AD41" s="233"/>
      <c r="AE41" s="233">
        <v>0</v>
      </c>
      <c r="AF41" s="233">
        <v>0</v>
      </c>
    </row>
    <row r="42" spans="1:32">
      <c r="A42" s="21">
        <v>1</v>
      </c>
      <c r="B42" s="22" t="s">
        <v>64</v>
      </c>
      <c r="C42" s="23">
        <f t="shared" ref="C42:D42" si="31">H42+K42+N42+Q42+T42+W42</f>
        <v>0</v>
      </c>
      <c r="D42" s="23">
        <f t="shared" si="31"/>
        <v>120</v>
      </c>
      <c r="E42" s="24">
        <f t="shared" ref="E42:E43" si="32">SUM(C42:D42)</f>
        <v>120</v>
      </c>
      <c r="F42" s="25" t="s">
        <v>20</v>
      </c>
      <c r="G42" s="46">
        <v>130</v>
      </c>
      <c r="H42" s="21"/>
      <c r="I42" s="27"/>
      <c r="J42" s="28"/>
      <c r="K42" s="27"/>
      <c r="L42" s="27">
        <v>30</v>
      </c>
      <c r="M42" s="29">
        <v>2</v>
      </c>
      <c r="N42" s="21"/>
      <c r="O42" s="27">
        <v>30</v>
      </c>
      <c r="P42" s="48">
        <v>2</v>
      </c>
      <c r="Q42" s="27"/>
      <c r="R42" s="27">
        <v>30</v>
      </c>
      <c r="S42" s="29">
        <v>2</v>
      </c>
      <c r="T42" s="21"/>
      <c r="U42" s="27">
        <v>30</v>
      </c>
      <c r="V42" s="61">
        <v>4</v>
      </c>
      <c r="W42" s="122"/>
      <c r="X42" s="27"/>
      <c r="Y42" s="29"/>
      <c r="Z42" s="47"/>
      <c r="AA42" s="233">
        <f t="shared" si="3"/>
        <v>10</v>
      </c>
      <c r="AB42" s="13">
        <f t="shared" si="4"/>
        <v>250</v>
      </c>
      <c r="AC42" s="233">
        <f t="shared" si="5"/>
        <v>120</v>
      </c>
      <c r="AD42" s="233">
        <f t="shared" si="6"/>
        <v>130</v>
      </c>
      <c r="AE42" s="120" t="s">
        <v>92</v>
      </c>
      <c r="AF42" s="233" t="s">
        <v>90</v>
      </c>
    </row>
    <row r="43" spans="1:32">
      <c r="A43" s="21"/>
      <c r="B43" s="32" t="s">
        <v>19</v>
      </c>
      <c r="C43" s="232">
        <f>SUM(C42:C42)</f>
        <v>0</v>
      </c>
      <c r="D43" s="218">
        <f>SUM(D42:D42)</f>
        <v>120</v>
      </c>
      <c r="E43" s="232">
        <f t="shared" si="32"/>
        <v>120</v>
      </c>
      <c r="F43" s="24"/>
      <c r="G43" s="24">
        <f>SUM(G42:G42)</f>
        <v>130</v>
      </c>
      <c r="H43" s="38"/>
      <c r="I43" s="27"/>
      <c r="J43" s="28"/>
      <c r="K43" s="27"/>
      <c r="L43" s="27"/>
      <c r="M43" s="29"/>
      <c r="N43" s="21"/>
      <c r="O43" s="27"/>
      <c r="P43" s="179"/>
      <c r="Q43" s="27"/>
      <c r="R43" s="27"/>
      <c r="S43" s="29"/>
      <c r="T43" s="21"/>
      <c r="U43" s="27"/>
      <c r="V43" s="61"/>
      <c r="W43" s="122"/>
      <c r="X43" s="27"/>
      <c r="Y43" s="29"/>
      <c r="Z43" s="30"/>
      <c r="AA43" s="233">
        <f t="shared" si="3"/>
        <v>0</v>
      </c>
      <c r="AB43" s="13"/>
      <c r="AC43" s="233"/>
      <c r="AD43" s="233"/>
      <c r="AE43" s="233">
        <v>0</v>
      </c>
      <c r="AF43" s="233">
        <v>0</v>
      </c>
    </row>
    <row r="44" spans="1:32">
      <c r="A44" s="49" t="s">
        <v>10</v>
      </c>
      <c r="B44" s="50" t="s">
        <v>39</v>
      </c>
      <c r="C44" s="243" t="s">
        <v>11</v>
      </c>
      <c r="D44" s="243"/>
      <c r="E44" s="243"/>
      <c r="F44" s="230"/>
      <c r="G44" s="51"/>
      <c r="H44" s="49"/>
      <c r="I44" s="52"/>
      <c r="J44" s="53"/>
      <c r="K44" s="52"/>
      <c r="L44" s="52"/>
      <c r="M44" s="54"/>
      <c r="N44" s="49"/>
      <c r="O44" s="52"/>
      <c r="P44" s="180"/>
      <c r="Q44" s="52"/>
      <c r="R44" s="52"/>
      <c r="S44" s="54"/>
      <c r="T44" s="55"/>
      <c r="U44" s="52"/>
      <c r="V44" s="53"/>
      <c r="W44" s="182"/>
      <c r="X44" s="52"/>
      <c r="Y44" s="54"/>
      <c r="Z44" s="30"/>
      <c r="AA44" s="233">
        <f t="shared" ref="AA44:AA52" si="33">J44+M44+P44+S44+V44+Y44</f>
        <v>0</v>
      </c>
      <c r="AB44" s="13"/>
      <c r="AC44" s="233"/>
      <c r="AD44" s="233"/>
      <c r="AE44" s="233">
        <v>0</v>
      </c>
      <c r="AF44" s="233">
        <v>0</v>
      </c>
    </row>
    <row r="45" spans="1:32" s="64" customFormat="1">
      <c r="A45" s="56">
        <v>1</v>
      </c>
      <c r="B45" s="57" t="s">
        <v>65</v>
      </c>
      <c r="C45" s="23">
        <f t="shared" ref="C45:C47" si="34">H45+K45+N45+Q45+T45+W45</f>
        <v>50</v>
      </c>
      <c r="D45" s="23">
        <f t="shared" ref="D45:D47" si="35">I45+L45+O45+R45+U45+X45</f>
        <v>100</v>
      </c>
      <c r="E45" s="24">
        <f t="shared" ref="E45:E52" si="36">SUM(C45:D45)</f>
        <v>150</v>
      </c>
      <c r="F45" s="58"/>
      <c r="G45" s="59">
        <v>100</v>
      </c>
      <c r="H45" s="56"/>
      <c r="I45" s="60"/>
      <c r="J45" s="61"/>
      <c r="K45" s="60">
        <v>10</v>
      </c>
      <c r="L45" s="60">
        <v>20</v>
      </c>
      <c r="M45" s="48">
        <v>2</v>
      </c>
      <c r="N45" s="181">
        <v>10</v>
      </c>
      <c r="O45" s="63">
        <v>20</v>
      </c>
      <c r="P45" s="48">
        <v>2</v>
      </c>
      <c r="Q45" s="62">
        <v>10</v>
      </c>
      <c r="R45" s="63">
        <v>20</v>
      </c>
      <c r="S45" s="48">
        <v>2</v>
      </c>
      <c r="T45" s="181">
        <v>10</v>
      </c>
      <c r="U45" s="63">
        <v>20</v>
      </c>
      <c r="V45" s="61">
        <v>2</v>
      </c>
      <c r="W45" s="183">
        <v>10</v>
      </c>
      <c r="X45" s="63">
        <v>20</v>
      </c>
      <c r="Y45" s="61">
        <v>2</v>
      </c>
      <c r="Z45" s="30"/>
      <c r="AA45" s="233">
        <f t="shared" si="33"/>
        <v>10</v>
      </c>
      <c r="AB45" s="13">
        <f t="shared" ref="AB45:AB47" si="37">AA45*25</f>
        <v>250</v>
      </c>
      <c r="AC45" s="233">
        <f t="shared" ref="AC45:AC55" si="38">E45</f>
        <v>150</v>
      </c>
      <c r="AD45" s="233">
        <f t="shared" ref="AD45:AD47" si="39">AB45-AC45</f>
        <v>100</v>
      </c>
      <c r="AE45" s="121" t="s">
        <v>93</v>
      </c>
      <c r="AF45" s="233" t="s">
        <v>91</v>
      </c>
    </row>
    <row r="46" spans="1:32" s="64" customFormat="1">
      <c r="A46" s="56">
        <v>2</v>
      </c>
      <c r="B46" s="57" t="s">
        <v>66</v>
      </c>
      <c r="C46" s="23">
        <f t="shared" si="34"/>
        <v>50</v>
      </c>
      <c r="D46" s="23">
        <f t="shared" si="35"/>
        <v>100</v>
      </c>
      <c r="E46" s="24">
        <f t="shared" si="36"/>
        <v>150</v>
      </c>
      <c r="F46" s="58"/>
      <c r="G46" s="59">
        <v>100</v>
      </c>
      <c r="H46" s="56"/>
      <c r="I46" s="60"/>
      <c r="J46" s="61"/>
      <c r="K46" s="60">
        <v>10</v>
      </c>
      <c r="L46" s="60">
        <v>20</v>
      </c>
      <c r="M46" s="48">
        <v>2</v>
      </c>
      <c r="N46" s="181">
        <v>10</v>
      </c>
      <c r="O46" s="63">
        <v>20</v>
      </c>
      <c r="P46" s="48">
        <v>2</v>
      </c>
      <c r="Q46" s="62">
        <v>10</v>
      </c>
      <c r="R46" s="63">
        <v>20</v>
      </c>
      <c r="S46" s="48">
        <v>2</v>
      </c>
      <c r="T46" s="181">
        <v>10</v>
      </c>
      <c r="U46" s="63">
        <v>20</v>
      </c>
      <c r="V46" s="61">
        <v>2</v>
      </c>
      <c r="W46" s="183">
        <v>10</v>
      </c>
      <c r="X46" s="63">
        <v>20</v>
      </c>
      <c r="Y46" s="61">
        <v>2</v>
      </c>
      <c r="Z46" s="30"/>
      <c r="AA46" s="233">
        <f t="shared" si="33"/>
        <v>10</v>
      </c>
      <c r="AB46" s="13">
        <f t="shared" si="37"/>
        <v>250</v>
      </c>
      <c r="AC46" s="233">
        <f t="shared" si="38"/>
        <v>150</v>
      </c>
      <c r="AD46" s="233">
        <f t="shared" si="39"/>
        <v>100</v>
      </c>
      <c r="AE46" s="121" t="s">
        <v>93</v>
      </c>
      <c r="AF46" s="233" t="s">
        <v>91</v>
      </c>
    </row>
    <row r="47" spans="1:32" s="64" customFormat="1">
      <c r="A47" s="56">
        <v>3</v>
      </c>
      <c r="B47" s="57" t="s">
        <v>67</v>
      </c>
      <c r="C47" s="23">
        <f t="shared" si="34"/>
        <v>30</v>
      </c>
      <c r="D47" s="23">
        <f t="shared" si="35"/>
        <v>60</v>
      </c>
      <c r="E47" s="24">
        <f t="shared" si="36"/>
        <v>90</v>
      </c>
      <c r="F47" s="25"/>
      <c r="G47" s="59">
        <v>60</v>
      </c>
      <c r="H47" s="56"/>
      <c r="I47" s="60"/>
      <c r="J47" s="61"/>
      <c r="K47" s="60">
        <v>10</v>
      </c>
      <c r="L47" s="60">
        <v>20</v>
      </c>
      <c r="M47" s="61">
        <v>2</v>
      </c>
      <c r="N47" s="56">
        <v>10</v>
      </c>
      <c r="O47" s="60">
        <v>20</v>
      </c>
      <c r="P47" s="48">
        <v>2</v>
      </c>
      <c r="Q47" s="60">
        <v>10</v>
      </c>
      <c r="R47" s="60">
        <v>20</v>
      </c>
      <c r="S47" s="61">
        <v>2</v>
      </c>
      <c r="T47" s="56"/>
      <c r="U47" s="60"/>
      <c r="V47" s="61"/>
      <c r="W47" s="65"/>
      <c r="X47" s="60"/>
      <c r="Y47" s="61"/>
      <c r="Z47" s="47"/>
      <c r="AA47" s="233">
        <f t="shared" si="33"/>
        <v>6</v>
      </c>
      <c r="AB47" s="13">
        <f t="shared" si="37"/>
        <v>150</v>
      </c>
      <c r="AC47" s="233">
        <f t="shared" si="38"/>
        <v>90</v>
      </c>
      <c r="AD47" s="233">
        <f t="shared" si="39"/>
        <v>60</v>
      </c>
      <c r="AE47" s="121" t="s">
        <v>94</v>
      </c>
      <c r="AF47" s="233" t="s">
        <v>91</v>
      </c>
    </row>
    <row r="48" spans="1:32" s="64" customFormat="1" ht="30.75" customHeight="1">
      <c r="A48" s="56">
        <v>4</v>
      </c>
      <c r="B48" s="57" t="s">
        <v>150</v>
      </c>
      <c r="C48" s="23">
        <f t="shared" ref="C48:C49" si="40">H48+K48+N48+Q48+T48+W48</f>
        <v>30</v>
      </c>
      <c r="D48" s="23">
        <f t="shared" ref="D48:D49" si="41">I48+L48+O48+R48+U48+X48</f>
        <v>90</v>
      </c>
      <c r="E48" s="24">
        <f t="shared" ref="E48:E51" si="42">SUM(C48:D48)</f>
        <v>120</v>
      </c>
      <c r="F48" s="25" t="s">
        <v>20</v>
      </c>
      <c r="G48" s="59">
        <v>60</v>
      </c>
      <c r="H48" s="56"/>
      <c r="I48" s="60"/>
      <c r="J48" s="61"/>
      <c r="K48" s="60"/>
      <c r="L48" s="60"/>
      <c r="M48" s="61"/>
      <c r="N48" s="56"/>
      <c r="O48" s="60"/>
      <c r="P48" s="61"/>
      <c r="Q48" s="65">
        <v>10</v>
      </c>
      <c r="R48" s="60">
        <v>20</v>
      </c>
      <c r="S48" s="61">
        <v>2</v>
      </c>
      <c r="T48" s="56">
        <v>10</v>
      </c>
      <c r="U48" s="60">
        <v>35</v>
      </c>
      <c r="V48" s="61">
        <v>3</v>
      </c>
      <c r="W48" s="65">
        <v>10</v>
      </c>
      <c r="X48" s="60">
        <v>35</v>
      </c>
      <c r="Y48" s="61">
        <v>3</v>
      </c>
      <c r="Z48" s="47"/>
      <c r="AA48" s="233">
        <f t="shared" ref="AA48:AA49" si="43">J48+M48+P48+S48+V48+Y48</f>
        <v>8</v>
      </c>
      <c r="AB48" s="13">
        <f t="shared" ref="AB48:AB49" si="44">AA48*25</f>
        <v>200</v>
      </c>
      <c r="AC48" s="233">
        <f t="shared" ref="AC48:AC49" si="45">E48</f>
        <v>120</v>
      </c>
      <c r="AD48" s="233">
        <f t="shared" ref="AD48:AD49" si="46">AB48-AC48</f>
        <v>80</v>
      </c>
      <c r="AE48" s="121" t="s">
        <v>95</v>
      </c>
      <c r="AF48" s="233" t="s">
        <v>91</v>
      </c>
    </row>
    <row r="49" spans="1:32" s="64" customFormat="1" ht="16.5" customHeight="1">
      <c r="A49" s="56">
        <v>5</v>
      </c>
      <c r="B49" s="57" t="s">
        <v>69</v>
      </c>
      <c r="C49" s="23">
        <f t="shared" si="40"/>
        <v>0</v>
      </c>
      <c r="D49" s="23">
        <f t="shared" si="41"/>
        <v>60</v>
      </c>
      <c r="E49" s="24">
        <f t="shared" si="42"/>
        <v>60</v>
      </c>
      <c r="F49" s="25"/>
      <c r="G49" s="59">
        <v>40</v>
      </c>
      <c r="H49" s="56"/>
      <c r="I49" s="60">
        <v>15</v>
      </c>
      <c r="J49" s="61"/>
      <c r="K49" s="60"/>
      <c r="L49" s="60">
        <v>15</v>
      </c>
      <c r="M49" s="61"/>
      <c r="N49" s="56"/>
      <c r="O49" s="60">
        <v>15</v>
      </c>
      <c r="P49" s="61"/>
      <c r="Q49" s="65"/>
      <c r="R49" s="60">
        <v>15</v>
      </c>
      <c r="S49" s="61"/>
      <c r="T49" s="56"/>
      <c r="U49" s="60"/>
      <c r="V49" s="61"/>
      <c r="W49" s="65"/>
      <c r="X49" s="60"/>
      <c r="Y49" s="61"/>
      <c r="Z49" s="47"/>
      <c r="AA49" s="233">
        <f t="shared" si="43"/>
        <v>0</v>
      </c>
      <c r="AB49" s="13">
        <f t="shared" si="44"/>
        <v>0</v>
      </c>
      <c r="AC49" s="233">
        <f t="shared" si="45"/>
        <v>60</v>
      </c>
      <c r="AD49" s="233">
        <f t="shared" si="46"/>
        <v>-60</v>
      </c>
      <c r="AE49" s="121" t="s">
        <v>96</v>
      </c>
      <c r="AF49" s="233" t="s">
        <v>91</v>
      </c>
    </row>
    <row r="50" spans="1:32" s="64" customFormat="1" ht="39.75" customHeight="1">
      <c r="A50" s="56">
        <v>6</v>
      </c>
      <c r="B50" s="57" t="s">
        <v>70</v>
      </c>
      <c r="C50" s="23">
        <v>10</v>
      </c>
      <c r="D50" s="23">
        <v>80</v>
      </c>
      <c r="E50" s="24">
        <f t="shared" si="42"/>
        <v>90</v>
      </c>
      <c r="F50" s="25"/>
      <c r="G50" s="59">
        <v>10</v>
      </c>
      <c r="H50" s="56"/>
      <c r="I50" s="60"/>
      <c r="J50" s="61"/>
      <c r="K50" s="60"/>
      <c r="L50" s="60"/>
      <c r="M50" s="61"/>
      <c r="N50" s="56">
        <v>10</v>
      </c>
      <c r="O50" s="60">
        <v>80</v>
      </c>
      <c r="P50" s="61">
        <v>4</v>
      </c>
      <c r="Q50" s="65"/>
      <c r="R50" s="60"/>
      <c r="S50" s="61"/>
      <c r="T50" s="56"/>
      <c r="U50" s="60"/>
      <c r="V50" s="61"/>
      <c r="W50" s="65"/>
      <c r="X50" s="60"/>
      <c r="Y50" s="61"/>
      <c r="Z50" s="119" t="s">
        <v>123</v>
      </c>
      <c r="AA50" s="233">
        <f t="shared" ref="AA50:AA51" si="47">J50+M50+P50+S50+V50+Y50</f>
        <v>4</v>
      </c>
      <c r="AB50" s="13">
        <f t="shared" ref="AB50:AB51" si="48">AA50*25</f>
        <v>100</v>
      </c>
      <c r="AC50" s="233">
        <f t="shared" ref="AC50:AC51" si="49">E50</f>
        <v>90</v>
      </c>
      <c r="AD50" s="233">
        <f t="shared" ref="AD50:AD51" si="50">AB50-AC50</f>
        <v>10</v>
      </c>
      <c r="AE50" s="121" t="s">
        <v>97</v>
      </c>
      <c r="AF50" s="233" t="s">
        <v>91</v>
      </c>
    </row>
    <row r="51" spans="1:32" s="64" customFormat="1" ht="31.9" customHeight="1">
      <c r="A51" s="56">
        <v>7</v>
      </c>
      <c r="B51" s="57" t="s">
        <v>71</v>
      </c>
      <c r="C51" s="23">
        <v>10</v>
      </c>
      <c r="D51" s="23">
        <v>50</v>
      </c>
      <c r="E51" s="24">
        <f t="shared" si="42"/>
        <v>60</v>
      </c>
      <c r="F51" s="25"/>
      <c r="G51" s="59">
        <v>40</v>
      </c>
      <c r="H51" s="56"/>
      <c r="I51" s="60"/>
      <c r="J51" s="61"/>
      <c r="K51" s="60"/>
      <c r="L51" s="60"/>
      <c r="M51" s="61"/>
      <c r="N51" s="56"/>
      <c r="O51" s="60"/>
      <c r="P51" s="61"/>
      <c r="Q51" s="65">
        <v>10</v>
      </c>
      <c r="R51" s="60">
        <v>50</v>
      </c>
      <c r="S51" s="61">
        <v>3</v>
      </c>
      <c r="T51" s="56"/>
      <c r="U51" s="60"/>
      <c r="V51" s="61"/>
      <c r="W51" s="65"/>
      <c r="X51" s="60"/>
      <c r="Y51" s="61"/>
      <c r="Z51" s="119" t="s">
        <v>124</v>
      </c>
      <c r="AA51" s="233">
        <f t="shared" si="47"/>
        <v>3</v>
      </c>
      <c r="AB51" s="13">
        <f t="shared" si="48"/>
        <v>75</v>
      </c>
      <c r="AC51" s="233">
        <f t="shared" si="49"/>
        <v>60</v>
      </c>
      <c r="AD51" s="233">
        <f t="shared" si="50"/>
        <v>15</v>
      </c>
      <c r="AE51" s="121" t="s">
        <v>98</v>
      </c>
      <c r="AF51" s="233" t="s">
        <v>91</v>
      </c>
    </row>
    <row r="52" spans="1:32">
      <c r="A52" s="66"/>
      <c r="B52" s="67" t="s">
        <v>19</v>
      </c>
      <c r="C52" s="232">
        <f>SUM(C45:C51)</f>
        <v>180</v>
      </c>
      <c r="D52" s="218">
        <f>SUM(D45:D51)</f>
        <v>540</v>
      </c>
      <c r="E52" s="232">
        <f t="shared" si="36"/>
        <v>720</v>
      </c>
      <c r="F52" s="68"/>
      <c r="G52" s="24">
        <f>SUM(G45:G51)</f>
        <v>410</v>
      </c>
      <c r="H52" s="69"/>
      <c r="I52" s="70"/>
      <c r="J52" s="71"/>
      <c r="K52" s="70"/>
      <c r="L52" s="70"/>
      <c r="M52" s="72"/>
      <c r="N52" s="69"/>
      <c r="O52" s="70"/>
      <c r="P52" s="71"/>
      <c r="Q52" s="70"/>
      <c r="R52" s="70"/>
      <c r="S52" s="72"/>
      <c r="T52" s="73"/>
      <c r="U52" s="70"/>
      <c r="V52" s="71"/>
      <c r="W52" s="70"/>
      <c r="X52" s="70"/>
      <c r="Y52" s="72"/>
      <c r="Z52" s="30"/>
      <c r="AA52" s="233">
        <f t="shared" si="33"/>
        <v>0</v>
      </c>
      <c r="AB52" s="13"/>
      <c r="AC52" s="233">
        <f t="shared" si="38"/>
        <v>720</v>
      </c>
      <c r="AD52" s="233"/>
      <c r="AE52" s="233">
        <v>0</v>
      </c>
      <c r="AF52" s="233">
        <v>0</v>
      </c>
    </row>
    <row r="53" spans="1:32">
      <c r="A53" s="69"/>
      <c r="B53" s="67" t="s">
        <v>142</v>
      </c>
      <c r="C53" s="232">
        <f>C19+C40+C43++C52</f>
        <v>783</v>
      </c>
      <c r="D53" s="232">
        <f t="shared" ref="D53:E53" si="51">D19+D40+D43++D52</f>
        <v>1132</v>
      </c>
      <c r="E53" s="232">
        <f t="shared" si="51"/>
        <v>1915</v>
      </c>
      <c r="F53" s="68"/>
      <c r="G53" s="24"/>
      <c r="H53" s="69"/>
      <c r="I53" s="70"/>
      <c r="J53" s="71"/>
      <c r="K53" s="70"/>
      <c r="L53" s="70"/>
      <c r="M53" s="72"/>
      <c r="N53" s="69"/>
      <c r="O53" s="70"/>
      <c r="P53" s="71"/>
      <c r="Q53" s="70"/>
      <c r="R53" s="70"/>
      <c r="S53" s="72"/>
      <c r="T53" s="73"/>
      <c r="U53" s="70"/>
      <c r="V53" s="71"/>
      <c r="W53" s="70"/>
      <c r="X53" s="70"/>
      <c r="Y53" s="72"/>
      <c r="Z53" s="30"/>
      <c r="AA53" s="233"/>
      <c r="AB53" s="13"/>
      <c r="AC53" s="233"/>
      <c r="AD53" s="233"/>
    </row>
    <row r="54" spans="1:32">
      <c r="A54" s="74" t="s">
        <v>12</v>
      </c>
      <c r="B54" s="40" t="s">
        <v>22</v>
      </c>
      <c r="C54" s="242" t="s">
        <v>13</v>
      </c>
      <c r="D54" s="242"/>
      <c r="E54" s="242"/>
      <c r="F54" s="229"/>
      <c r="G54" s="75"/>
      <c r="H54" s="234"/>
      <c r="I54" s="229"/>
      <c r="J54" s="85"/>
      <c r="K54" s="75"/>
      <c r="L54" s="229"/>
      <c r="M54" s="86"/>
      <c r="N54" s="87"/>
      <c r="O54" s="229"/>
      <c r="P54" s="85"/>
      <c r="Q54" s="75"/>
      <c r="R54" s="229"/>
      <c r="S54" s="86"/>
      <c r="T54" s="87"/>
      <c r="U54" s="229"/>
      <c r="V54" s="88"/>
      <c r="W54" s="75"/>
      <c r="X54" s="229"/>
      <c r="Y54" s="29"/>
      <c r="Z54" s="30"/>
      <c r="AA54" s="233">
        <f t="shared" si="3"/>
        <v>0</v>
      </c>
      <c r="AB54" s="13"/>
      <c r="AC54" s="233">
        <f t="shared" si="38"/>
        <v>0</v>
      </c>
      <c r="AD54" s="233"/>
      <c r="AE54" s="233">
        <v>0</v>
      </c>
      <c r="AF54" s="233">
        <v>0</v>
      </c>
    </row>
    <row r="55" spans="1:32" ht="29.25" customHeight="1">
      <c r="A55" s="234">
        <v>1</v>
      </c>
      <c r="B55" s="83" t="s">
        <v>127</v>
      </c>
      <c r="C55" s="204">
        <f>H55+K55+N55+Q55+T55+W55</f>
        <v>0</v>
      </c>
      <c r="D55" s="204">
        <f>I55+L55+O55+R55+U55+X55</f>
        <v>0</v>
      </c>
      <c r="E55" s="75">
        <f>U55</f>
        <v>0</v>
      </c>
      <c r="F55" s="89"/>
      <c r="G55" s="90">
        <v>50</v>
      </c>
      <c r="H55" s="234"/>
      <c r="I55" s="229"/>
      <c r="J55" s="85"/>
      <c r="K55" s="75"/>
      <c r="L55" s="229"/>
      <c r="M55" s="86"/>
      <c r="N55" s="87"/>
      <c r="O55" s="229"/>
      <c r="P55" s="85">
        <v>2</v>
      </c>
      <c r="Q55" s="75"/>
      <c r="R55" s="229"/>
      <c r="S55" s="86">
        <v>4</v>
      </c>
      <c r="T55" s="87"/>
      <c r="U55" s="229"/>
      <c r="V55" s="88">
        <v>4</v>
      </c>
      <c r="W55" s="75"/>
      <c r="X55" s="229"/>
      <c r="Y55" s="29">
        <v>4</v>
      </c>
      <c r="Z55" s="30" t="s">
        <v>122</v>
      </c>
      <c r="AA55" s="233">
        <f t="shared" si="3"/>
        <v>14</v>
      </c>
      <c r="AB55" s="13">
        <f t="shared" si="4"/>
        <v>350</v>
      </c>
      <c r="AC55" s="233">
        <f t="shared" si="38"/>
        <v>0</v>
      </c>
      <c r="AD55" s="233">
        <f t="shared" si="6"/>
        <v>350</v>
      </c>
      <c r="AE55" s="233">
        <v>5</v>
      </c>
      <c r="AF55" s="233" t="s">
        <v>99</v>
      </c>
    </row>
    <row r="56" spans="1:32" ht="33.75">
      <c r="A56" s="234">
        <v>2</v>
      </c>
      <c r="B56" s="228" t="s">
        <v>151</v>
      </c>
      <c r="C56" s="229">
        <f>H56+K56+N56+Q56+T56+W56</f>
        <v>0</v>
      </c>
      <c r="D56" s="229">
        <f>I56+L56+O56+R56+U56+X56</f>
        <v>30</v>
      </c>
      <c r="E56" s="75">
        <f>C56+D56</f>
        <v>30</v>
      </c>
      <c r="F56" s="75"/>
      <c r="G56" s="75"/>
      <c r="H56" s="234"/>
      <c r="I56" s="229"/>
      <c r="J56" s="85"/>
      <c r="K56" s="75"/>
      <c r="L56" s="229"/>
      <c r="M56" s="86"/>
      <c r="N56" s="87"/>
      <c r="O56" s="229"/>
      <c r="P56" s="85"/>
      <c r="Q56" s="75"/>
      <c r="R56" s="229"/>
      <c r="S56" s="86"/>
      <c r="T56" s="87"/>
      <c r="U56" s="229"/>
      <c r="V56" s="88"/>
      <c r="W56" s="75"/>
      <c r="X56" s="229">
        <v>30</v>
      </c>
      <c r="Y56" s="29">
        <v>2</v>
      </c>
      <c r="Z56" s="30"/>
      <c r="AA56" s="233">
        <f t="shared" si="3"/>
        <v>2</v>
      </c>
      <c r="AB56" s="13"/>
      <c r="AC56" s="233"/>
      <c r="AD56" s="233"/>
      <c r="AE56" s="233">
        <v>0</v>
      </c>
      <c r="AF56" s="233">
        <v>0</v>
      </c>
    </row>
    <row r="57" spans="1:32">
      <c r="A57" s="234"/>
      <c r="B57" s="219" t="s">
        <v>143</v>
      </c>
      <c r="C57" s="229">
        <f>SUM(C55:C56)</f>
        <v>0</v>
      </c>
      <c r="D57" s="229">
        <f t="shared" ref="D57:E57" si="52">SUM(D55:D56)</f>
        <v>30</v>
      </c>
      <c r="E57" s="229">
        <f t="shared" si="52"/>
        <v>30</v>
      </c>
      <c r="F57" s="75"/>
      <c r="G57" s="75"/>
      <c r="H57" s="234"/>
      <c r="I57" s="229"/>
      <c r="J57" s="85"/>
      <c r="K57" s="75"/>
      <c r="L57" s="229"/>
      <c r="M57" s="86"/>
      <c r="N57" s="87"/>
      <c r="O57" s="229"/>
      <c r="P57" s="85"/>
      <c r="Q57" s="75"/>
      <c r="R57" s="229"/>
      <c r="S57" s="86"/>
      <c r="T57" s="87"/>
      <c r="U57" s="229"/>
      <c r="V57" s="88"/>
      <c r="W57" s="75"/>
      <c r="X57" s="229"/>
      <c r="Y57" s="29"/>
      <c r="Z57" s="30"/>
      <c r="AA57" s="233"/>
      <c r="AB57" s="13"/>
      <c r="AC57" s="233"/>
      <c r="AD57" s="233"/>
    </row>
    <row r="58" spans="1:32">
      <c r="A58" s="234"/>
      <c r="B58" s="219" t="s">
        <v>144</v>
      </c>
      <c r="C58" s="226">
        <f>C57+C53+C64</f>
        <v>798</v>
      </c>
      <c r="D58" s="226">
        <f t="shared" ref="D58:E58" si="53">D57+D53+D64</f>
        <v>1162</v>
      </c>
      <c r="E58" s="226">
        <f t="shared" si="53"/>
        <v>1960</v>
      </c>
      <c r="F58" s="75"/>
      <c r="G58" s="75"/>
      <c r="H58" s="234"/>
      <c r="I58" s="229"/>
      <c r="J58" s="85"/>
      <c r="K58" s="75"/>
      <c r="L58" s="229"/>
      <c r="M58" s="86"/>
      <c r="N58" s="87"/>
      <c r="O58" s="229"/>
      <c r="P58" s="85"/>
      <c r="Q58" s="75"/>
      <c r="R58" s="229"/>
      <c r="S58" s="86"/>
      <c r="T58" s="87"/>
      <c r="U58" s="229"/>
      <c r="V58" s="88"/>
      <c r="W58" s="75"/>
      <c r="X58" s="229"/>
      <c r="Y58" s="29"/>
      <c r="Z58" s="30"/>
      <c r="AA58" s="233"/>
      <c r="AB58" s="13"/>
      <c r="AC58" s="233"/>
      <c r="AD58" s="233"/>
    </row>
    <row r="59" spans="1:32">
      <c r="A59" s="92" t="s">
        <v>14</v>
      </c>
      <c r="B59" s="40" t="s">
        <v>21</v>
      </c>
      <c r="C59" s="246"/>
      <c r="D59" s="246"/>
      <c r="E59" s="246"/>
      <c r="F59" s="232"/>
      <c r="G59" s="75"/>
      <c r="H59" s="234"/>
      <c r="I59" s="229"/>
      <c r="J59" s="93"/>
      <c r="K59" s="229"/>
      <c r="L59" s="229"/>
      <c r="M59" s="94"/>
      <c r="N59" s="234"/>
      <c r="O59" s="229"/>
      <c r="P59" s="93"/>
      <c r="Q59" s="229"/>
      <c r="R59" s="229"/>
      <c r="S59" s="94"/>
      <c r="T59" s="234"/>
      <c r="U59" s="229"/>
      <c r="V59" s="93"/>
      <c r="W59" s="229"/>
      <c r="X59" s="229"/>
      <c r="Y59" s="95"/>
      <c r="Z59" s="30"/>
      <c r="AA59" s="233">
        <f t="shared" si="3"/>
        <v>0</v>
      </c>
      <c r="AB59" s="13">
        <f t="shared" si="4"/>
        <v>0</v>
      </c>
      <c r="AC59" s="233">
        <f t="shared" si="5"/>
        <v>0</v>
      </c>
      <c r="AD59" s="233">
        <f t="shared" si="6"/>
        <v>0</v>
      </c>
      <c r="AE59" s="233">
        <v>0</v>
      </c>
      <c r="AF59" s="233">
        <v>0</v>
      </c>
    </row>
    <row r="60" spans="1:32">
      <c r="A60" s="234">
        <v>1</v>
      </c>
      <c r="B60" s="83" t="s">
        <v>120</v>
      </c>
      <c r="C60" s="23">
        <f t="shared" ref="C60:D63" si="54">H60+K60+N60+Q60+T60+W60</f>
        <v>15</v>
      </c>
      <c r="D60" s="23">
        <f t="shared" si="54"/>
        <v>0</v>
      </c>
      <c r="E60" s="232"/>
      <c r="F60" s="232"/>
      <c r="G60" s="84">
        <v>50</v>
      </c>
      <c r="H60" s="234"/>
      <c r="I60" s="229"/>
      <c r="J60" s="93"/>
      <c r="K60" s="229"/>
      <c r="L60" s="229"/>
      <c r="M60" s="94"/>
      <c r="N60" s="234"/>
      <c r="O60" s="229"/>
      <c r="P60" s="93"/>
      <c r="Q60" s="229">
        <v>15</v>
      </c>
      <c r="R60" s="229"/>
      <c r="S60" s="94">
        <v>2</v>
      </c>
      <c r="T60" s="234"/>
      <c r="U60" s="229"/>
      <c r="V60" s="93"/>
      <c r="W60" s="229"/>
      <c r="X60" s="229"/>
      <c r="Y60" s="95"/>
      <c r="Z60" s="30"/>
      <c r="AA60" s="233">
        <f t="shared" si="3"/>
        <v>2</v>
      </c>
      <c r="AB60" s="13">
        <f t="shared" si="4"/>
        <v>50</v>
      </c>
      <c r="AC60" s="233">
        <f t="shared" si="5"/>
        <v>0</v>
      </c>
      <c r="AD60" s="233">
        <f t="shared" si="6"/>
        <v>50</v>
      </c>
      <c r="AE60" s="233">
        <v>4</v>
      </c>
      <c r="AF60" s="233" t="s">
        <v>100</v>
      </c>
    </row>
    <row r="61" spans="1:32">
      <c r="A61" s="234">
        <v>2</v>
      </c>
      <c r="B61" s="83" t="s">
        <v>23</v>
      </c>
      <c r="C61" s="23">
        <f t="shared" si="54"/>
        <v>0</v>
      </c>
      <c r="D61" s="23">
        <f t="shared" si="54"/>
        <v>0</v>
      </c>
      <c r="E61" s="232"/>
      <c r="F61" s="232"/>
      <c r="G61" s="84">
        <v>50</v>
      </c>
      <c r="H61" s="234"/>
      <c r="I61" s="229"/>
      <c r="J61" s="93"/>
      <c r="K61" s="229"/>
      <c r="L61" s="229"/>
      <c r="M61" s="94"/>
      <c r="N61" s="234"/>
      <c r="O61" s="229"/>
      <c r="P61" s="93"/>
      <c r="Q61" s="229"/>
      <c r="R61" s="229"/>
      <c r="S61" s="94"/>
      <c r="T61" s="234"/>
      <c r="U61" s="229"/>
      <c r="V61" s="93">
        <v>2</v>
      </c>
      <c r="W61" s="229"/>
      <c r="X61" s="229"/>
      <c r="Y61" s="95"/>
      <c r="Z61" s="30"/>
      <c r="AA61" s="233">
        <f t="shared" si="3"/>
        <v>2</v>
      </c>
      <c r="AB61" s="13">
        <f t="shared" si="4"/>
        <v>50</v>
      </c>
      <c r="AC61" s="233">
        <f t="shared" si="5"/>
        <v>0</v>
      </c>
      <c r="AD61" s="233">
        <f t="shared" si="6"/>
        <v>50</v>
      </c>
      <c r="AE61" s="233">
        <v>5</v>
      </c>
      <c r="AF61" s="233" t="s">
        <v>100</v>
      </c>
    </row>
    <row r="62" spans="1:32" ht="22.5">
      <c r="A62" s="234">
        <v>3</v>
      </c>
      <c r="B62" s="83" t="s">
        <v>125</v>
      </c>
      <c r="C62" s="23">
        <f t="shared" si="54"/>
        <v>0</v>
      </c>
      <c r="D62" s="23">
        <f t="shared" si="54"/>
        <v>0</v>
      </c>
      <c r="E62" s="232"/>
      <c r="F62" s="232"/>
      <c r="G62" s="84">
        <v>100</v>
      </c>
      <c r="H62" s="234"/>
      <c r="I62" s="229"/>
      <c r="J62" s="93"/>
      <c r="K62" s="229"/>
      <c r="L62" s="229"/>
      <c r="M62" s="94"/>
      <c r="N62" s="234"/>
      <c r="O62" s="229"/>
      <c r="P62" s="93"/>
      <c r="Q62" s="229"/>
      <c r="R62" s="229"/>
      <c r="S62" s="94"/>
      <c r="T62" s="234"/>
      <c r="U62" s="229"/>
      <c r="V62" s="93"/>
      <c r="W62" s="229"/>
      <c r="X62" s="229"/>
      <c r="Y62" s="95">
        <v>4</v>
      </c>
      <c r="Z62" s="30"/>
      <c r="AA62" s="233">
        <f t="shared" si="3"/>
        <v>4</v>
      </c>
      <c r="AB62" s="13">
        <f t="shared" si="4"/>
        <v>100</v>
      </c>
      <c r="AC62" s="233">
        <f t="shared" si="5"/>
        <v>0</v>
      </c>
      <c r="AD62" s="233">
        <f t="shared" si="6"/>
        <v>100</v>
      </c>
      <c r="AE62" s="233">
        <v>6</v>
      </c>
      <c r="AF62" s="233" t="s">
        <v>100</v>
      </c>
    </row>
    <row r="63" spans="1:32">
      <c r="A63" s="234">
        <v>4</v>
      </c>
      <c r="B63" s="83" t="s">
        <v>15</v>
      </c>
      <c r="C63" s="23">
        <f t="shared" si="54"/>
        <v>0</v>
      </c>
      <c r="D63" s="23">
        <f t="shared" si="54"/>
        <v>0</v>
      </c>
      <c r="E63" s="232"/>
      <c r="F63" s="232" t="s">
        <v>20</v>
      </c>
      <c r="G63" s="75">
        <v>250</v>
      </c>
      <c r="H63" s="234"/>
      <c r="I63" s="229"/>
      <c r="J63" s="93"/>
      <c r="K63" s="229"/>
      <c r="L63" s="229"/>
      <c r="M63" s="94"/>
      <c r="N63" s="234"/>
      <c r="O63" s="229"/>
      <c r="P63" s="93"/>
      <c r="Q63" s="229"/>
      <c r="R63" s="229"/>
      <c r="S63" s="94"/>
      <c r="T63" s="234"/>
      <c r="U63" s="229"/>
      <c r="V63" s="93"/>
      <c r="W63" s="229"/>
      <c r="X63" s="229"/>
      <c r="Y63" s="95">
        <v>10</v>
      </c>
      <c r="Z63" s="47"/>
      <c r="AA63" s="233">
        <f t="shared" si="3"/>
        <v>10</v>
      </c>
      <c r="AB63" s="13">
        <f t="shared" si="4"/>
        <v>250</v>
      </c>
      <c r="AC63" s="233">
        <f t="shared" si="5"/>
        <v>0</v>
      </c>
      <c r="AD63" s="233">
        <f t="shared" si="6"/>
        <v>250</v>
      </c>
      <c r="AE63" s="233">
        <v>6</v>
      </c>
      <c r="AF63" s="233" t="s">
        <v>100</v>
      </c>
    </row>
    <row r="64" spans="1:32">
      <c r="A64" s="234"/>
      <c r="B64" s="91" t="s">
        <v>19</v>
      </c>
      <c r="C64" s="232">
        <f>SUM(C60:C63)</f>
        <v>15</v>
      </c>
      <c r="D64" s="232">
        <f>SUM(D60:D63)</f>
        <v>0</v>
      </c>
      <c r="E64" s="232">
        <f>C64+D64</f>
        <v>15</v>
      </c>
      <c r="F64" s="96"/>
      <c r="G64" s="97"/>
      <c r="H64" s="234">
        <f>SUM(H9:H63)</f>
        <v>162</v>
      </c>
      <c r="I64" s="229">
        <f>SUM(I9:I63)</f>
        <v>169</v>
      </c>
      <c r="J64" s="229"/>
      <c r="K64" s="229">
        <f>SUM(K9:K63)</f>
        <v>156</v>
      </c>
      <c r="L64" s="229">
        <f>SUM(L9:L63)</f>
        <v>185</v>
      </c>
      <c r="M64" s="235"/>
      <c r="N64" s="234">
        <f>SUM(N9:N63)</f>
        <v>120</v>
      </c>
      <c r="O64" s="229">
        <f>SUM(O9:O63)</f>
        <v>267</v>
      </c>
      <c r="P64" s="229"/>
      <c r="Q64" s="229">
        <f>SUM(Q9:Q63)</f>
        <v>165</v>
      </c>
      <c r="R64" s="229">
        <f>SUM(R9:R63)</f>
        <v>235</v>
      </c>
      <c r="S64" s="235"/>
      <c r="T64" s="234">
        <f>SUM(T9:T63)</f>
        <v>90</v>
      </c>
      <c r="U64" s="229">
        <f>SUM(U9:U63)</f>
        <v>120</v>
      </c>
      <c r="V64" s="229"/>
      <c r="W64" s="229">
        <f>SUM(W9:W63)</f>
        <v>105</v>
      </c>
      <c r="X64" s="229">
        <f>SUM(X9:X63)</f>
        <v>186</v>
      </c>
      <c r="Y64" s="235"/>
      <c r="Z64" s="30"/>
      <c r="AA64" s="233">
        <f t="shared" si="3"/>
        <v>0</v>
      </c>
      <c r="AB64" s="13"/>
      <c r="AC64" s="233"/>
      <c r="AD64" s="233"/>
    </row>
    <row r="65" spans="1:30" ht="18.75" thickBot="1">
      <c r="A65" s="195"/>
      <c r="B65" s="196" t="s">
        <v>16</v>
      </c>
      <c r="C65" s="253">
        <f>H65+K65+N65+Q65+T65+W65</f>
        <v>1960</v>
      </c>
      <c r="D65" s="253"/>
      <c r="E65" s="253"/>
      <c r="F65" s="253"/>
      <c r="G65" s="253"/>
      <c r="H65" s="244">
        <f>H64+I64</f>
        <v>331</v>
      </c>
      <c r="I65" s="245"/>
      <c r="J65" s="197"/>
      <c r="K65" s="244">
        <f>K64+L64</f>
        <v>341</v>
      </c>
      <c r="L65" s="245"/>
      <c r="M65" s="198"/>
      <c r="N65" s="244">
        <f>N64+O64</f>
        <v>387</v>
      </c>
      <c r="O65" s="245"/>
      <c r="P65" s="199"/>
      <c r="Q65" s="244">
        <f>Q64+R64</f>
        <v>400</v>
      </c>
      <c r="R65" s="245"/>
      <c r="S65" s="198"/>
      <c r="T65" s="244">
        <f>T64+U64</f>
        <v>210</v>
      </c>
      <c r="U65" s="245"/>
      <c r="V65" s="200"/>
      <c r="W65" s="244">
        <f>W64+X64</f>
        <v>291</v>
      </c>
      <c r="X65" s="245"/>
      <c r="Y65" s="72"/>
      <c r="Z65" s="103"/>
      <c r="AA65" s="100">
        <f>SUM(AA9:AA64)</f>
        <v>184</v>
      </c>
      <c r="AB65" s="101">
        <f>SUM(AB9:AB64)</f>
        <v>4550</v>
      </c>
      <c r="AC65" s="101">
        <f>SUM(AC9:AC64)</f>
        <v>2635</v>
      </c>
      <c r="AD65" s="101">
        <f>SUM(AD9:AD64)</f>
        <v>2635</v>
      </c>
    </row>
    <row r="66" spans="1:30" ht="15.75" thickBot="1">
      <c r="A66" s="264"/>
      <c r="B66" s="201"/>
      <c r="C66" s="258" t="s">
        <v>75</v>
      </c>
      <c r="D66" s="259"/>
      <c r="E66" s="260"/>
      <c r="F66" s="256">
        <f>G19+G40+G43+G52+G56+G63</f>
        <v>2118</v>
      </c>
      <c r="G66" s="257"/>
      <c r="H66" s="254"/>
      <c r="I66" s="249"/>
      <c r="J66" s="251">
        <f>SUM(J9:J65)</f>
        <v>30</v>
      </c>
      <c r="K66" s="247"/>
      <c r="L66" s="249"/>
      <c r="M66" s="251">
        <f>SUM(M9:M65)</f>
        <v>30</v>
      </c>
      <c r="N66" s="262"/>
      <c r="O66" s="249"/>
      <c r="P66" s="251">
        <f>SUM(P9:P65)</f>
        <v>31</v>
      </c>
      <c r="Q66" s="247"/>
      <c r="R66" s="249"/>
      <c r="S66" s="251">
        <f>SUM(S9:S65)</f>
        <v>31</v>
      </c>
      <c r="T66" s="262"/>
      <c r="U66" s="249"/>
      <c r="V66" s="251">
        <f>SUM(V9:V65)</f>
        <v>26</v>
      </c>
      <c r="W66" s="247"/>
      <c r="X66" s="249"/>
      <c r="Y66" s="251">
        <f>SUM(Y9:Y65)</f>
        <v>36</v>
      </c>
      <c r="Z66" s="202"/>
      <c r="AB66" s="13"/>
      <c r="AC66" s="104">
        <f>AC65/AB65</f>
        <v>0.57912087912087917</v>
      </c>
      <c r="AD66" s="104">
        <f>AD65/AB65</f>
        <v>0.57912087912087917</v>
      </c>
    </row>
    <row r="67" spans="1:30" ht="15.75" thickBot="1">
      <c r="A67" s="265"/>
      <c r="B67" s="105" t="s">
        <v>17</v>
      </c>
      <c r="C67" s="106"/>
      <c r="D67" s="107"/>
      <c r="E67" s="108"/>
      <c r="F67" s="109"/>
      <c r="G67" s="110"/>
      <c r="H67" s="255"/>
      <c r="I67" s="250"/>
      <c r="J67" s="252"/>
      <c r="K67" s="248"/>
      <c r="L67" s="250"/>
      <c r="M67" s="252"/>
      <c r="N67" s="263"/>
      <c r="O67" s="250"/>
      <c r="P67" s="252"/>
      <c r="Q67" s="248"/>
      <c r="R67" s="250"/>
      <c r="S67" s="252"/>
      <c r="T67" s="263"/>
      <c r="U67" s="250"/>
      <c r="V67" s="252"/>
      <c r="W67" s="248"/>
      <c r="X67" s="250"/>
      <c r="Y67" s="252"/>
      <c r="Z67" s="111"/>
      <c r="AA67" s="233" t="s">
        <v>30</v>
      </c>
      <c r="AB67" s="13" t="s">
        <v>2</v>
      </c>
      <c r="AC67" s="233" t="s">
        <v>31</v>
      </c>
      <c r="AD67" s="112" t="s">
        <v>32</v>
      </c>
    </row>
    <row r="68" spans="1:30" ht="15.75" thickBot="1">
      <c r="A68" s="191"/>
      <c r="B68" s="192" t="s">
        <v>126</v>
      </c>
      <c r="C68" s="193">
        <f>C52+C43+C40+C19+C64</f>
        <v>798</v>
      </c>
      <c r="D68" s="194">
        <f>D52+D43+D40+D19+D64</f>
        <v>1132</v>
      </c>
      <c r="E68" s="266">
        <f>C68+D68</f>
        <v>1930</v>
      </c>
      <c r="F68" s="266"/>
      <c r="AA68" s="233">
        <f>AB68+AC68</f>
        <v>1960</v>
      </c>
      <c r="AB68" s="13">
        <f>H64+K64+N64+Q64+T64+W64</f>
        <v>798</v>
      </c>
      <c r="AC68" s="13">
        <f>I64+L64+O64+R64+U64+X64</f>
        <v>1162</v>
      </c>
      <c r="AD68" s="233"/>
    </row>
    <row r="69" spans="1:30" ht="15.75" thickBot="1">
      <c r="C69" s="189">
        <f>C68/E68</f>
        <v>0.41347150259067356</v>
      </c>
      <c r="D69" s="189">
        <f>D68/E68</f>
        <v>0.58652849740932644</v>
      </c>
      <c r="AA69" s="114" t="s">
        <v>33</v>
      </c>
      <c r="AB69" s="115">
        <f>AB68/AA68</f>
        <v>0.40714285714285714</v>
      </c>
      <c r="AC69" s="116">
        <f>AC68/AA68</f>
        <v>0.59285714285714286</v>
      </c>
      <c r="AD69" s="114"/>
    </row>
    <row r="70" spans="1:30">
      <c r="AA70" s="233">
        <f>E56</f>
        <v>30</v>
      </c>
      <c r="AB70" s="13"/>
      <c r="AC70" s="233"/>
      <c r="AD70" s="1" t="s">
        <v>34</v>
      </c>
    </row>
    <row r="71" spans="1:30">
      <c r="AA71" s="233">
        <f>AB71+AC71</f>
        <v>1930</v>
      </c>
      <c r="AB71" s="13">
        <f>AB68</f>
        <v>798</v>
      </c>
      <c r="AC71" s="233">
        <f>AC68-AA70</f>
        <v>1132</v>
      </c>
      <c r="AD71" s="233"/>
    </row>
    <row r="72" spans="1:30" ht="15.75" thickBot="1">
      <c r="AA72" s="114"/>
      <c r="AB72" s="115">
        <f>AB71/AA71</f>
        <v>0.41347150259067356</v>
      </c>
      <c r="AC72" s="116">
        <f>AC71/AA71</f>
        <v>0.58652849740932644</v>
      </c>
      <c r="AD72" s="114"/>
    </row>
    <row r="73" spans="1:30">
      <c r="AA73" s="233"/>
      <c r="AB73" s="13"/>
      <c r="AC73" s="233"/>
    </row>
    <row r="74" spans="1:30">
      <c r="AA74" s="233"/>
      <c r="AB74" s="13"/>
      <c r="AC74" s="233"/>
      <c r="AD74" s="233"/>
    </row>
    <row r="75" spans="1:30" ht="15.75" thickBot="1">
      <c r="AA75" s="114"/>
      <c r="AB75" s="115"/>
      <c r="AC75" s="116"/>
      <c r="AD75" s="114"/>
    </row>
  </sheetData>
  <autoFilter ref="A7:AF72"/>
  <mergeCells count="48">
    <mergeCell ref="E68:F68"/>
    <mergeCell ref="A3:Y3"/>
    <mergeCell ref="T5:V6"/>
    <mergeCell ref="W5:Y6"/>
    <mergeCell ref="A4:A6"/>
    <mergeCell ref="B4:B6"/>
    <mergeCell ref="C4:G6"/>
    <mergeCell ref="H4:M4"/>
    <mergeCell ref="N4:S4"/>
    <mergeCell ref="T4:Y4"/>
    <mergeCell ref="H5:J6"/>
    <mergeCell ref="K5:M6"/>
    <mergeCell ref="N5:P6"/>
    <mergeCell ref="Q5:S6"/>
    <mergeCell ref="Q65:R65"/>
    <mergeCell ref="T65:U65"/>
    <mergeCell ref="A1:Y1"/>
    <mergeCell ref="T66:T67"/>
    <mergeCell ref="U66:U67"/>
    <mergeCell ref="V66:V67"/>
    <mergeCell ref="W66:W67"/>
    <mergeCell ref="X66:X67"/>
    <mergeCell ref="Y66:Y67"/>
    <mergeCell ref="N66:N67"/>
    <mergeCell ref="O66:O67"/>
    <mergeCell ref="P66:P67"/>
    <mergeCell ref="Q66:Q67"/>
    <mergeCell ref="R66:R67"/>
    <mergeCell ref="S66:S67"/>
    <mergeCell ref="W65:X65"/>
    <mergeCell ref="A66:A67"/>
    <mergeCell ref="A2:Y2"/>
    <mergeCell ref="K66:K67"/>
    <mergeCell ref="L66:L67"/>
    <mergeCell ref="M66:M67"/>
    <mergeCell ref="C65:G65"/>
    <mergeCell ref="H65:I65"/>
    <mergeCell ref="K65:L65"/>
    <mergeCell ref="H66:H67"/>
    <mergeCell ref="I66:I67"/>
    <mergeCell ref="J66:J67"/>
    <mergeCell ref="F66:G66"/>
    <mergeCell ref="C66:E66"/>
    <mergeCell ref="Z4:Z7"/>
    <mergeCell ref="C54:E54"/>
    <mergeCell ref="C44:E44"/>
    <mergeCell ref="N65:O65"/>
    <mergeCell ref="C59:E59"/>
  </mergeCells>
  <pageMargins left="0.39370078740157483" right="0.39370078740157483" top="0.74803149606299213" bottom="0.74803149606299213" header="0.31496062992125984" footer="0.31496062992125984"/>
  <pageSetup paperSize="9" scale="72" fitToHeight="3" orientation="landscape" r:id="rId1"/>
  <headerFooter>
    <oddHeader>&amp;RTiR  1 stopień</oddHead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G73"/>
  <sheetViews>
    <sheetView workbookViewId="0">
      <pane xSplit="2" ySplit="6" topLeftCell="C55" activePane="bottomRight" state="frozen"/>
      <selection pane="topRight" activeCell="C1" sqref="C1"/>
      <selection pane="bottomLeft" activeCell="A7" sqref="A7"/>
      <selection pane="bottomRight" activeCell="X48" sqref="X48"/>
    </sheetView>
  </sheetViews>
  <sheetFormatPr defaultColWidth="9.140625" defaultRowHeight="15"/>
  <cols>
    <col min="1" max="1" width="3" style="1" customWidth="1"/>
    <col min="2" max="2" width="29.28515625" style="113" customWidth="1"/>
    <col min="3" max="7" width="4.5703125" style="1" customWidth="1"/>
    <col min="8" max="25" width="4.28515625" style="1" customWidth="1"/>
    <col min="26" max="26" width="5.28515625" style="1" customWidth="1"/>
    <col min="27" max="30" width="9.140625" style="1"/>
    <col min="31" max="32" width="9.140625" style="20"/>
    <col min="33" max="16384" width="9.140625" style="1"/>
  </cols>
  <sheetData>
    <row r="1" spans="1:32">
      <c r="A1" s="293" t="s">
        <v>18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159"/>
      <c r="AD1" s="117" t="s">
        <v>82</v>
      </c>
    </row>
    <row r="2" spans="1:32">
      <c r="A2" s="293" t="s">
        <v>84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159"/>
      <c r="AD2" s="118" t="s">
        <v>83</v>
      </c>
    </row>
    <row r="3" spans="1:32" ht="15.75" thickBot="1">
      <c r="A3" s="294" t="str">
        <f>Stacjonarne!A3</f>
        <v xml:space="preserve">   KIERUNEK  Turystyka i Rekreacja -  AWF we Wrocławiu od roku  2020/2023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160"/>
    </row>
    <row r="4" spans="1:32">
      <c r="A4" s="270"/>
      <c r="B4" s="271" t="s">
        <v>0</v>
      </c>
      <c r="C4" s="271" t="s">
        <v>1</v>
      </c>
      <c r="D4" s="271"/>
      <c r="E4" s="271"/>
      <c r="F4" s="271"/>
      <c r="G4" s="271"/>
      <c r="H4" s="273" t="str">
        <f>Stacjonarne!H4</f>
        <v>I rok   2020/21</v>
      </c>
      <c r="I4" s="274"/>
      <c r="J4" s="274"/>
      <c r="K4" s="274"/>
      <c r="L4" s="274"/>
      <c r="M4" s="275"/>
      <c r="N4" s="276" t="str">
        <f>Stacjonarne!N4</f>
        <v>II rok   2021/22</v>
      </c>
      <c r="O4" s="274"/>
      <c r="P4" s="274"/>
      <c r="Q4" s="274"/>
      <c r="R4" s="274"/>
      <c r="S4" s="277"/>
      <c r="T4" s="273" t="str">
        <f>Stacjonarne!T4</f>
        <v>III rok   2022/23</v>
      </c>
      <c r="U4" s="274"/>
      <c r="V4" s="274"/>
      <c r="W4" s="274"/>
      <c r="X4" s="274"/>
      <c r="Y4" s="275"/>
      <c r="Z4" s="239" t="s">
        <v>35</v>
      </c>
    </row>
    <row r="5" spans="1:32" ht="15.75" customHeight="1">
      <c r="A5" s="268"/>
      <c r="B5" s="272"/>
      <c r="C5" s="272"/>
      <c r="D5" s="272"/>
      <c r="E5" s="272"/>
      <c r="F5" s="272"/>
      <c r="G5" s="272"/>
      <c r="H5" s="268" t="s">
        <v>76</v>
      </c>
      <c r="I5" s="242"/>
      <c r="J5" s="242"/>
      <c r="K5" s="242" t="s">
        <v>77</v>
      </c>
      <c r="L5" s="242"/>
      <c r="M5" s="269"/>
      <c r="N5" s="268" t="s">
        <v>78</v>
      </c>
      <c r="O5" s="242"/>
      <c r="P5" s="242"/>
      <c r="Q5" s="242" t="s">
        <v>79</v>
      </c>
      <c r="R5" s="242"/>
      <c r="S5" s="269"/>
      <c r="T5" s="268" t="s">
        <v>80</v>
      </c>
      <c r="U5" s="242"/>
      <c r="V5" s="242"/>
      <c r="W5" s="242" t="s">
        <v>81</v>
      </c>
      <c r="X5" s="242"/>
      <c r="Y5" s="269"/>
      <c r="Z5" s="240"/>
    </row>
    <row r="6" spans="1:32">
      <c r="A6" s="268"/>
      <c r="B6" s="272"/>
      <c r="C6" s="272"/>
      <c r="D6" s="272"/>
      <c r="E6" s="272"/>
      <c r="F6" s="272"/>
      <c r="G6" s="272"/>
      <c r="H6" s="268"/>
      <c r="I6" s="242"/>
      <c r="J6" s="242"/>
      <c r="K6" s="242"/>
      <c r="L6" s="242"/>
      <c r="M6" s="269"/>
      <c r="N6" s="268"/>
      <c r="O6" s="242"/>
      <c r="P6" s="242"/>
      <c r="Q6" s="242"/>
      <c r="R6" s="242"/>
      <c r="S6" s="269"/>
      <c r="T6" s="268"/>
      <c r="U6" s="242"/>
      <c r="V6" s="242"/>
      <c r="W6" s="242"/>
      <c r="X6" s="242"/>
      <c r="Y6" s="269"/>
      <c r="Z6" s="240"/>
    </row>
    <row r="7" spans="1:32" ht="48" customHeight="1" thickBot="1">
      <c r="A7" s="2"/>
      <c r="B7" s="3"/>
      <c r="C7" s="4" t="s">
        <v>2</v>
      </c>
      <c r="D7" s="5" t="s">
        <v>3</v>
      </c>
      <c r="E7" s="6" t="s">
        <v>25</v>
      </c>
      <c r="F7" s="4" t="s">
        <v>26</v>
      </c>
      <c r="G7" s="7" t="s">
        <v>4</v>
      </c>
      <c r="H7" s="8" t="s">
        <v>5</v>
      </c>
      <c r="I7" s="9" t="s">
        <v>3</v>
      </c>
      <c r="J7" s="10" t="s">
        <v>6</v>
      </c>
      <c r="K7" s="9" t="s">
        <v>5</v>
      </c>
      <c r="L7" s="9" t="s">
        <v>3</v>
      </c>
      <c r="M7" s="11" t="s">
        <v>6</v>
      </c>
      <c r="N7" s="8" t="s">
        <v>5</v>
      </c>
      <c r="O7" s="9" t="s">
        <v>3</v>
      </c>
      <c r="P7" s="10" t="s">
        <v>6</v>
      </c>
      <c r="Q7" s="9" t="s">
        <v>5</v>
      </c>
      <c r="R7" s="9" t="s">
        <v>3</v>
      </c>
      <c r="S7" s="11" t="s">
        <v>6</v>
      </c>
      <c r="T7" s="8" t="s">
        <v>5</v>
      </c>
      <c r="U7" s="9" t="s">
        <v>3</v>
      </c>
      <c r="V7" s="10" t="s">
        <v>6</v>
      </c>
      <c r="W7" s="9" t="s">
        <v>2</v>
      </c>
      <c r="X7" s="9" t="s">
        <v>3</v>
      </c>
      <c r="Y7" s="11" t="s">
        <v>6</v>
      </c>
      <c r="Z7" s="241"/>
      <c r="AA7" s="12" t="s">
        <v>27</v>
      </c>
      <c r="AB7" s="13" t="s">
        <v>28</v>
      </c>
      <c r="AC7" s="13" t="s">
        <v>29</v>
      </c>
      <c r="AD7" s="13" t="s">
        <v>4</v>
      </c>
      <c r="AE7" s="20" t="s">
        <v>86</v>
      </c>
      <c r="AF7" s="20" t="s">
        <v>101</v>
      </c>
    </row>
    <row r="8" spans="1:32">
      <c r="A8" s="14" t="s">
        <v>7</v>
      </c>
      <c r="B8" s="15" t="s">
        <v>37</v>
      </c>
      <c r="C8" s="16"/>
      <c r="D8" s="16"/>
      <c r="E8" s="16"/>
      <c r="F8" s="16"/>
      <c r="G8" s="16"/>
      <c r="H8" s="17"/>
      <c r="I8" s="16"/>
      <c r="J8" s="16"/>
      <c r="K8" s="16"/>
      <c r="L8" s="16"/>
      <c r="M8" s="18"/>
      <c r="N8" s="17"/>
      <c r="O8" s="16"/>
      <c r="P8" s="16"/>
      <c r="Q8" s="16"/>
      <c r="R8" s="16"/>
      <c r="S8" s="18"/>
      <c r="T8" s="17"/>
      <c r="U8" s="16"/>
      <c r="V8" s="16"/>
      <c r="W8" s="16"/>
      <c r="X8" s="16"/>
      <c r="Y8" s="18"/>
      <c r="Z8" s="19"/>
      <c r="AA8" s="20"/>
      <c r="AB8" s="13"/>
      <c r="AC8" s="20"/>
      <c r="AD8" s="20"/>
      <c r="AE8" s="20">
        <v>0</v>
      </c>
      <c r="AF8" s="20">
        <v>0</v>
      </c>
    </row>
    <row r="9" spans="1:32">
      <c r="A9" s="21">
        <v>1</v>
      </c>
      <c r="B9" s="22" t="str">
        <f>Stacjonarne!B9</f>
        <v>Podstawy ekonomii</v>
      </c>
      <c r="C9" s="153">
        <f>H9+K9+N9+Q9+T9+W9</f>
        <v>9</v>
      </c>
      <c r="D9" s="153">
        <f>I9+L9+O9+R9+U9+X9</f>
        <v>9</v>
      </c>
      <c r="E9" s="152">
        <f>C9+D9</f>
        <v>18</v>
      </c>
      <c r="F9" s="25" t="s">
        <v>20</v>
      </c>
      <c r="G9" s="26">
        <v>45</v>
      </c>
      <c r="H9" s="21">
        <f>(Stacjonarne!H9/100)*60</f>
        <v>9</v>
      </c>
      <c r="I9" s="27">
        <f>(Stacjonarne!I9/100)*60</f>
        <v>9</v>
      </c>
      <c r="J9" s="28">
        <f>Stacjonarne!J9</f>
        <v>3</v>
      </c>
      <c r="K9" s="27"/>
      <c r="L9" s="27"/>
      <c r="M9" s="29"/>
      <c r="N9" s="21"/>
      <c r="O9" s="27"/>
      <c r="P9" s="28"/>
      <c r="Q9" s="27"/>
      <c r="R9" s="27"/>
      <c r="S9" s="29"/>
      <c r="T9" s="21"/>
      <c r="U9" s="27"/>
      <c r="V9" s="28"/>
      <c r="W9" s="27"/>
      <c r="X9" s="27"/>
      <c r="Y9" s="29"/>
      <c r="Z9" s="30" t="str">
        <f>Stacjonarne!Z9</f>
        <v>W-2</v>
      </c>
      <c r="AA9" s="20">
        <f>J9+M9+P9+S9+V9+Y9</f>
        <v>3</v>
      </c>
      <c r="AB9" s="13">
        <f>AA9*25</f>
        <v>75</v>
      </c>
      <c r="AC9" s="20">
        <f>E9</f>
        <v>18</v>
      </c>
      <c r="AD9" s="20">
        <f>AB9-AC9</f>
        <v>57</v>
      </c>
      <c r="AE9" s="20">
        <f>Stacjonarne!AE9</f>
        <v>1</v>
      </c>
      <c r="AF9" s="20" t="str">
        <f>Stacjonarne!AF9</f>
        <v>Moduł 1</v>
      </c>
    </row>
    <row r="10" spans="1:32">
      <c r="A10" s="21">
        <v>2</v>
      </c>
      <c r="B10" s="22" t="str">
        <f>Stacjonarne!B10</f>
        <v xml:space="preserve">Pływanie </v>
      </c>
      <c r="C10" s="153">
        <f t="shared" ref="C10:D18" si="0">H10+K10+N10+Q10+T10+W10</f>
        <v>9</v>
      </c>
      <c r="D10" s="153">
        <f t="shared" si="0"/>
        <v>18</v>
      </c>
      <c r="E10" s="152">
        <f t="shared" ref="E10:E18" si="1">C10+D10</f>
        <v>27</v>
      </c>
      <c r="F10" s="25"/>
      <c r="G10" s="26">
        <v>30</v>
      </c>
      <c r="H10" s="21">
        <f>(Stacjonarne!H10/100)*60</f>
        <v>9</v>
      </c>
      <c r="I10" s="27">
        <f>(Stacjonarne!I10/100)*60</f>
        <v>18</v>
      </c>
      <c r="J10" s="28">
        <f>Stacjonarne!J10</f>
        <v>4</v>
      </c>
      <c r="K10" s="27"/>
      <c r="L10" s="27"/>
      <c r="M10" s="29"/>
      <c r="N10" s="21"/>
      <c r="O10" s="27"/>
      <c r="P10" s="28"/>
      <c r="Q10" s="27"/>
      <c r="R10" s="27"/>
      <c r="S10" s="29"/>
      <c r="T10" s="21"/>
      <c r="U10" s="27"/>
      <c r="V10" s="28"/>
      <c r="W10" s="27"/>
      <c r="X10" s="27"/>
      <c r="Y10" s="29"/>
      <c r="Z10" s="30" t="str">
        <f>Stacjonarne!Z10</f>
        <v>W-9</v>
      </c>
      <c r="AA10" s="203">
        <f t="shared" ref="AA10:AA61" si="2">J10+M10+P10+S10+V10+Y10</f>
        <v>4</v>
      </c>
      <c r="AB10" s="13">
        <f t="shared" ref="AB10:AB60" si="3">AA10*25</f>
        <v>100</v>
      </c>
      <c r="AC10" s="20">
        <f t="shared" ref="AC10:AC60" si="4">E10</f>
        <v>27</v>
      </c>
      <c r="AD10" s="20">
        <f t="shared" ref="AD10:AD60" si="5">AB10-AC10</f>
        <v>73</v>
      </c>
      <c r="AE10" s="20">
        <f>Stacjonarne!AE10</f>
        <v>1</v>
      </c>
      <c r="AF10" s="20" t="str">
        <f>Stacjonarne!AF10</f>
        <v>Moduł 1</v>
      </c>
    </row>
    <row r="11" spans="1:32">
      <c r="A11" s="21">
        <v>3</v>
      </c>
      <c r="B11" s="22" t="str">
        <f>Stacjonarne!B11</f>
        <v xml:space="preserve">Socjologia  </v>
      </c>
      <c r="C11" s="153">
        <f t="shared" si="0"/>
        <v>6</v>
      </c>
      <c r="D11" s="153">
        <f t="shared" si="0"/>
        <v>12</v>
      </c>
      <c r="E11" s="152">
        <f t="shared" si="1"/>
        <v>18</v>
      </c>
      <c r="F11" s="25"/>
      <c r="G11" s="26">
        <v>20</v>
      </c>
      <c r="H11" s="21">
        <f>(Stacjonarne!H11/100)*60</f>
        <v>6</v>
      </c>
      <c r="I11" s="27">
        <f>(Stacjonarne!I11/100)*60</f>
        <v>12</v>
      </c>
      <c r="J11" s="28">
        <f>Stacjonarne!J11</f>
        <v>2</v>
      </c>
      <c r="K11" s="27"/>
      <c r="L11" s="27"/>
      <c r="M11" s="29"/>
      <c r="N11" s="21"/>
      <c r="O11" s="27"/>
      <c r="P11" s="28"/>
      <c r="Q11" s="27"/>
      <c r="R11" s="27"/>
      <c r="S11" s="29"/>
      <c r="T11" s="21"/>
      <c r="U11" s="27"/>
      <c r="V11" s="28"/>
      <c r="W11" s="27"/>
      <c r="X11" s="27"/>
      <c r="Y11" s="29"/>
      <c r="Z11" s="30" t="str">
        <f>Stacjonarne!Z11</f>
        <v>F3</v>
      </c>
      <c r="AA11" s="203">
        <f t="shared" si="2"/>
        <v>2</v>
      </c>
      <c r="AB11" s="13">
        <f t="shared" si="3"/>
        <v>50</v>
      </c>
      <c r="AC11" s="20">
        <f t="shared" si="4"/>
        <v>18</v>
      </c>
      <c r="AD11" s="20">
        <f t="shared" si="5"/>
        <v>32</v>
      </c>
      <c r="AE11" s="20">
        <f>Stacjonarne!AE11</f>
        <v>1</v>
      </c>
      <c r="AF11" s="20" t="str">
        <f>Stacjonarne!AF11</f>
        <v>Moduł 1</v>
      </c>
    </row>
    <row r="12" spans="1:32" ht="26.45" customHeight="1">
      <c r="A12" s="21">
        <v>4</v>
      </c>
      <c r="B12" s="22" t="str">
        <f>Stacjonarne!B12</f>
        <v>Język oddziaływań perswazyjnych</v>
      </c>
      <c r="C12" s="153">
        <f t="shared" si="0"/>
        <v>6</v>
      </c>
      <c r="D12" s="153">
        <f t="shared" si="0"/>
        <v>12</v>
      </c>
      <c r="E12" s="152">
        <f t="shared" si="1"/>
        <v>18</v>
      </c>
      <c r="F12" s="25"/>
      <c r="G12" s="26">
        <v>45</v>
      </c>
      <c r="H12" s="21">
        <f>(Stacjonarne!H12/100)*60</f>
        <v>6</v>
      </c>
      <c r="I12" s="27">
        <f>(Stacjonarne!I12/100)*60</f>
        <v>12</v>
      </c>
      <c r="J12" s="28">
        <f>Stacjonarne!J12</f>
        <v>3</v>
      </c>
      <c r="K12" s="27"/>
      <c r="L12" s="27"/>
      <c r="M12" s="29"/>
      <c r="N12" s="21"/>
      <c r="O12" s="27"/>
      <c r="P12" s="28"/>
      <c r="Q12" s="27"/>
      <c r="R12" s="27"/>
      <c r="S12" s="29"/>
      <c r="T12" s="21"/>
      <c r="U12" s="27"/>
      <c r="V12" s="28"/>
      <c r="W12" s="27"/>
      <c r="X12" s="27"/>
      <c r="Y12" s="29"/>
      <c r="Z12" s="30" t="str">
        <f>Stacjonarne!Z12</f>
        <v>W-2</v>
      </c>
      <c r="AA12" s="203">
        <f t="shared" si="2"/>
        <v>3</v>
      </c>
      <c r="AB12" s="13">
        <f t="shared" si="3"/>
        <v>75</v>
      </c>
      <c r="AC12" s="20">
        <f t="shared" si="4"/>
        <v>18</v>
      </c>
      <c r="AD12" s="20">
        <f t="shared" si="5"/>
        <v>57</v>
      </c>
      <c r="AE12" s="20">
        <f>Stacjonarne!AE12</f>
        <v>1</v>
      </c>
      <c r="AF12" s="20" t="str">
        <f>Stacjonarne!AF12</f>
        <v>Moduł 1</v>
      </c>
    </row>
    <row r="13" spans="1:32">
      <c r="A13" s="21">
        <v>5</v>
      </c>
      <c r="B13" s="22" t="str">
        <f>Stacjonarne!B13</f>
        <v xml:space="preserve">Filozofia z elementami etyki </v>
      </c>
      <c r="C13" s="153">
        <f t="shared" si="0"/>
        <v>18</v>
      </c>
      <c r="D13" s="153">
        <f t="shared" si="0"/>
        <v>0</v>
      </c>
      <c r="E13" s="152">
        <f t="shared" si="1"/>
        <v>18</v>
      </c>
      <c r="F13" s="25"/>
      <c r="G13" s="26">
        <v>70</v>
      </c>
      <c r="H13" s="21"/>
      <c r="I13" s="27"/>
      <c r="J13" s="28"/>
      <c r="K13" s="27">
        <f>(Stacjonarne!K13/100)*60</f>
        <v>18</v>
      </c>
      <c r="L13" s="27">
        <f>(Stacjonarne!L13/100)*60</f>
        <v>0</v>
      </c>
      <c r="M13" s="95">
        <f>Stacjonarne!M13</f>
        <v>4</v>
      </c>
      <c r="N13" s="21"/>
      <c r="O13" s="27"/>
      <c r="P13" s="28"/>
      <c r="Q13" s="27"/>
      <c r="R13" s="27"/>
      <c r="S13" s="29"/>
      <c r="T13" s="21"/>
      <c r="U13" s="27"/>
      <c r="V13" s="28"/>
      <c r="W13" s="27"/>
      <c r="X13" s="27"/>
      <c r="Y13" s="29"/>
      <c r="Z13" s="30" t="str">
        <f>Stacjonarne!Z13</f>
        <v>F-3</v>
      </c>
      <c r="AA13" s="203">
        <f t="shared" si="2"/>
        <v>4</v>
      </c>
      <c r="AB13" s="13">
        <f t="shared" si="3"/>
        <v>100</v>
      </c>
      <c r="AC13" s="20">
        <f t="shared" si="4"/>
        <v>18</v>
      </c>
      <c r="AD13" s="20">
        <f t="shared" si="5"/>
        <v>82</v>
      </c>
      <c r="AE13" s="20">
        <f>Stacjonarne!AE13</f>
        <v>2</v>
      </c>
      <c r="AF13" s="20" t="str">
        <f>Stacjonarne!AF13</f>
        <v>Moduł 1</v>
      </c>
    </row>
    <row r="14" spans="1:32">
      <c r="A14" s="21">
        <v>6</v>
      </c>
      <c r="B14" s="22" t="str">
        <f>Stacjonarne!B14</f>
        <v xml:space="preserve"> Współczesne trendy w żywieniu</v>
      </c>
      <c r="C14" s="153">
        <f t="shared" si="0"/>
        <v>6</v>
      </c>
      <c r="D14" s="153">
        <f t="shared" si="0"/>
        <v>12</v>
      </c>
      <c r="E14" s="152">
        <f t="shared" si="1"/>
        <v>18</v>
      </c>
      <c r="F14" s="25"/>
      <c r="G14" s="26">
        <v>70</v>
      </c>
      <c r="H14" s="21"/>
      <c r="I14" s="27"/>
      <c r="J14" s="28"/>
      <c r="K14" s="27">
        <f>(Stacjonarne!K14/100)*60</f>
        <v>6</v>
      </c>
      <c r="L14" s="27">
        <f>(Stacjonarne!L14/100)*60</f>
        <v>12</v>
      </c>
      <c r="M14" s="95">
        <f>Stacjonarne!M14</f>
        <v>4</v>
      </c>
      <c r="N14" s="21"/>
      <c r="O14" s="27"/>
      <c r="P14" s="28"/>
      <c r="Q14" s="27"/>
      <c r="R14" s="27"/>
      <c r="S14" s="29"/>
      <c r="T14" s="21"/>
      <c r="U14" s="27"/>
      <c r="V14" s="28"/>
      <c r="W14" s="27"/>
      <c r="X14" s="27"/>
      <c r="Y14" s="29"/>
      <c r="Z14" s="30" t="str">
        <f>Stacjonarne!Z14</f>
        <v>S-3</v>
      </c>
      <c r="AA14" s="203">
        <f t="shared" si="2"/>
        <v>4</v>
      </c>
      <c r="AB14" s="13">
        <f t="shared" si="3"/>
        <v>100</v>
      </c>
      <c r="AC14" s="20">
        <f t="shared" si="4"/>
        <v>18</v>
      </c>
      <c r="AD14" s="20">
        <f t="shared" si="5"/>
        <v>82</v>
      </c>
      <c r="AE14" s="20">
        <f>Stacjonarne!AE14</f>
        <v>2</v>
      </c>
      <c r="AF14" s="20" t="str">
        <f>Stacjonarne!AF14</f>
        <v>Moduł 1</v>
      </c>
    </row>
    <row r="15" spans="1:32">
      <c r="A15" s="21">
        <v>7</v>
      </c>
      <c r="B15" s="22" t="str">
        <f>Stacjonarne!B15</f>
        <v xml:space="preserve">Fizjologia człowieka  </v>
      </c>
      <c r="C15" s="153">
        <f t="shared" si="0"/>
        <v>12</v>
      </c>
      <c r="D15" s="153">
        <f t="shared" si="0"/>
        <v>12</v>
      </c>
      <c r="E15" s="152">
        <f t="shared" si="1"/>
        <v>24</v>
      </c>
      <c r="F15" s="25" t="s">
        <v>20</v>
      </c>
      <c r="G15" s="26">
        <v>35</v>
      </c>
      <c r="H15" s="21"/>
      <c r="I15" s="27"/>
      <c r="J15" s="28"/>
      <c r="K15" s="27"/>
      <c r="L15" s="27"/>
      <c r="M15" s="29"/>
      <c r="N15" s="21">
        <f>(Stacjonarne!N15/100)*60</f>
        <v>12</v>
      </c>
      <c r="O15" s="169">
        <f>(Stacjonarne!O15/100)*60</f>
        <v>12</v>
      </c>
      <c r="P15" s="28">
        <f>Stacjonarne!P15</f>
        <v>5</v>
      </c>
      <c r="Q15" s="27"/>
      <c r="R15" s="27"/>
      <c r="S15" s="29"/>
      <c r="T15" s="21"/>
      <c r="U15" s="27"/>
      <c r="V15" s="31"/>
      <c r="W15" s="27"/>
      <c r="X15" s="27"/>
      <c r="Y15" s="29"/>
      <c r="Z15" s="30" t="str">
        <f>Stacjonarne!Z15</f>
        <v>W-3</v>
      </c>
      <c r="AA15" s="203">
        <f t="shared" si="2"/>
        <v>5</v>
      </c>
      <c r="AB15" s="13">
        <f t="shared" si="3"/>
        <v>125</v>
      </c>
      <c r="AC15" s="20">
        <f t="shared" si="4"/>
        <v>24</v>
      </c>
      <c r="AD15" s="20">
        <f t="shared" si="5"/>
        <v>101</v>
      </c>
      <c r="AE15" s="20">
        <f>Stacjonarne!AE15</f>
        <v>3</v>
      </c>
      <c r="AF15" s="20" t="str">
        <f>Stacjonarne!AF15</f>
        <v>Moduł 1</v>
      </c>
    </row>
    <row r="16" spans="1:32" ht="14.45" customHeight="1">
      <c r="A16" s="21">
        <v>8</v>
      </c>
      <c r="B16" s="22" t="str">
        <f>Stacjonarne!B16</f>
        <v>Kultura słowa</v>
      </c>
      <c r="C16" s="153">
        <f t="shared" si="0"/>
        <v>12</v>
      </c>
      <c r="D16" s="153">
        <f t="shared" si="0"/>
        <v>13.2</v>
      </c>
      <c r="E16" s="152">
        <f t="shared" si="1"/>
        <v>25.2</v>
      </c>
      <c r="F16" s="25"/>
      <c r="G16" s="26">
        <v>10</v>
      </c>
      <c r="H16" s="21"/>
      <c r="I16" s="27"/>
      <c r="J16" s="28"/>
      <c r="K16" s="27"/>
      <c r="L16" s="27"/>
      <c r="M16" s="29"/>
      <c r="N16" s="21">
        <f>(Stacjonarne!N16/100)*60</f>
        <v>12</v>
      </c>
      <c r="O16" s="169">
        <f>(Stacjonarne!O16/100)*60</f>
        <v>13.2</v>
      </c>
      <c r="P16" s="28">
        <f>Stacjonarne!P16</f>
        <v>4</v>
      </c>
      <c r="Q16" s="27"/>
      <c r="R16" s="27"/>
      <c r="S16" s="29"/>
      <c r="T16" s="21"/>
      <c r="U16" s="27"/>
      <c r="V16" s="28"/>
      <c r="W16" s="27"/>
      <c r="X16" s="27"/>
      <c r="Y16" s="29"/>
      <c r="Z16" s="30" t="str">
        <f>Stacjonarne!Z16</f>
        <v>W-2</v>
      </c>
      <c r="AA16" s="203">
        <f t="shared" si="2"/>
        <v>4</v>
      </c>
      <c r="AB16" s="13">
        <f t="shared" si="3"/>
        <v>100</v>
      </c>
      <c r="AC16" s="20">
        <f t="shared" si="4"/>
        <v>25.2</v>
      </c>
      <c r="AD16" s="20">
        <f t="shared" si="5"/>
        <v>74.8</v>
      </c>
      <c r="AE16" s="20">
        <f>Stacjonarne!AE16</f>
        <v>3</v>
      </c>
      <c r="AF16" s="20" t="str">
        <f>Stacjonarne!AF16</f>
        <v>Moduł 1</v>
      </c>
    </row>
    <row r="17" spans="1:32">
      <c r="A17" s="21" t="s">
        <v>139</v>
      </c>
      <c r="B17" s="22" t="str">
        <f>Stacjonarne!B17</f>
        <v>Podstawy psychologii</v>
      </c>
      <c r="C17" s="153">
        <f t="shared" si="0"/>
        <v>6</v>
      </c>
      <c r="D17" s="153">
        <f t="shared" si="0"/>
        <v>12</v>
      </c>
      <c r="E17" s="152">
        <f t="shared" si="1"/>
        <v>18</v>
      </c>
      <c r="F17" s="25" t="s">
        <v>20</v>
      </c>
      <c r="G17" s="26">
        <v>70</v>
      </c>
      <c r="H17" s="21"/>
      <c r="I17" s="27"/>
      <c r="J17" s="28"/>
      <c r="K17" s="27"/>
      <c r="L17" s="27"/>
      <c r="M17" s="29"/>
      <c r="N17" s="21"/>
      <c r="O17" s="27"/>
      <c r="P17" s="28"/>
      <c r="Q17" s="27">
        <f>(Stacjonarne!Q17/100)*60</f>
        <v>6</v>
      </c>
      <c r="R17" s="27">
        <f>(Stacjonarne!R17/100)*60</f>
        <v>12</v>
      </c>
      <c r="S17" s="95">
        <f>Stacjonarne!S17</f>
        <v>2</v>
      </c>
      <c r="T17" s="21"/>
      <c r="U17" s="27"/>
      <c r="V17" s="28"/>
      <c r="W17" s="27"/>
      <c r="X17" s="27"/>
      <c r="Y17" s="29"/>
      <c r="Z17" s="30" t="str">
        <f>Stacjonarne!Z17</f>
        <v>W-8</v>
      </c>
      <c r="AA17" s="203">
        <f t="shared" si="2"/>
        <v>2</v>
      </c>
      <c r="AB17" s="13">
        <f t="shared" si="3"/>
        <v>50</v>
      </c>
      <c r="AC17" s="20">
        <f t="shared" si="4"/>
        <v>18</v>
      </c>
      <c r="AD17" s="20">
        <f t="shared" si="5"/>
        <v>32</v>
      </c>
      <c r="AE17" s="20">
        <f>Stacjonarne!AE17</f>
        <v>4</v>
      </c>
      <c r="AF17" s="20" t="str">
        <f>Stacjonarne!AF17</f>
        <v>Moduł 1</v>
      </c>
    </row>
    <row r="18" spans="1:32" ht="22.5">
      <c r="A18" s="21">
        <v>10</v>
      </c>
      <c r="B18" s="22" t="str">
        <f>Stacjonarne!B18</f>
        <v xml:space="preserve">Technologie informacyjne i ochrona własności intelektualnej   </v>
      </c>
      <c r="C18" s="153">
        <f t="shared" si="0"/>
        <v>12</v>
      </c>
      <c r="D18" s="153">
        <f t="shared" si="0"/>
        <v>9</v>
      </c>
      <c r="E18" s="152">
        <f t="shared" si="1"/>
        <v>21</v>
      </c>
      <c r="F18" s="25"/>
      <c r="G18" s="26">
        <v>40</v>
      </c>
      <c r="H18" s="21"/>
      <c r="I18" s="27"/>
      <c r="J18" s="28"/>
      <c r="K18" s="27"/>
      <c r="L18" s="27"/>
      <c r="M18" s="29"/>
      <c r="N18" s="21"/>
      <c r="O18" s="27"/>
      <c r="P18" s="28"/>
      <c r="Q18" s="27">
        <f>(Stacjonarne!Q18/100)*60</f>
        <v>12</v>
      </c>
      <c r="R18" s="27">
        <f>(Stacjonarne!R18/100)*60</f>
        <v>9</v>
      </c>
      <c r="S18" s="95">
        <f>Stacjonarne!S18</f>
        <v>3</v>
      </c>
      <c r="T18" s="21"/>
      <c r="U18" s="27"/>
      <c r="V18" s="28"/>
      <c r="W18" s="27"/>
      <c r="X18" s="27"/>
      <c r="Y18" s="29"/>
      <c r="Z18" s="30" t="str">
        <f>Stacjonarne!Z18</f>
        <v>W-1</v>
      </c>
      <c r="AA18" s="203">
        <f t="shared" si="2"/>
        <v>3</v>
      </c>
      <c r="AB18" s="13">
        <f t="shared" si="3"/>
        <v>75</v>
      </c>
      <c r="AC18" s="20">
        <f t="shared" si="4"/>
        <v>21</v>
      </c>
      <c r="AD18" s="20">
        <f t="shared" si="5"/>
        <v>54</v>
      </c>
      <c r="AE18" s="20">
        <f>Stacjonarne!AE18</f>
        <v>4</v>
      </c>
      <c r="AF18" s="20" t="str">
        <f>Stacjonarne!AF18</f>
        <v>I Moduł</v>
      </c>
    </row>
    <row r="19" spans="1:32">
      <c r="A19" s="21"/>
      <c r="B19" s="32" t="s">
        <v>19</v>
      </c>
      <c r="C19" s="223">
        <f>SUM(C9:C18)</f>
        <v>96</v>
      </c>
      <c r="D19" s="223">
        <f>SUM(D9:D18)</f>
        <v>109.2</v>
      </c>
      <c r="E19" s="223">
        <f>SUM(E9:E18)</f>
        <v>205.2</v>
      </c>
      <c r="F19" s="24"/>
      <c r="G19" s="24">
        <f>SUM(G9:G18)</f>
        <v>435</v>
      </c>
      <c r="H19" s="21"/>
      <c r="I19" s="27"/>
      <c r="J19" s="28"/>
      <c r="K19" s="27"/>
      <c r="L19" s="27"/>
      <c r="M19" s="29"/>
      <c r="N19" s="21"/>
      <c r="O19" s="27"/>
      <c r="P19" s="28"/>
      <c r="Q19" s="27"/>
      <c r="R19" s="27"/>
      <c r="S19" s="29"/>
      <c r="T19" s="21"/>
      <c r="U19" s="27"/>
      <c r="V19" s="28"/>
      <c r="W19" s="27"/>
      <c r="X19" s="27"/>
      <c r="Y19" s="29"/>
      <c r="Z19" s="30"/>
      <c r="AA19" s="203">
        <f t="shared" si="2"/>
        <v>0</v>
      </c>
      <c r="AB19" s="13"/>
      <c r="AC19" s="20"/>
      <c r="AD19" s="20"/>
      <c r="AE19" s="20">
        <f>Stacjonarne!AE19</f>
        <v>0</v>
      </c>
      <c r="AF19" s="20">
        <f>Stacjonarne!AF19</f>
        <v>0</v>
      </c>
    </row>
    <row r="20" spans="1:32">
      <c r="A20" s="157" t="s">
        <v>8</v>
      </c>
      <c r="B20" s="33" t="s">
        <v>36</v>
      </c>
      <c r="C20" s="34"/>
      <c r="D20" s="34"/>
      <c r="E20" s="34"/>
      <c r="F20" s="34"/>
      <c r="G20" s="35"/>
      <c r="H20" s="36"/>
      <c r="I20" s="34"/>
      <c r="J20" s="34"/>
      <c r="K20" s="34"/>
      <c r="L20" s="34"/>
      <c r="M20" s="37"/>
      <c r="N20" s="36"/>
      <c r="O20" s="34"/>
      <c r="P20" s="34"/>
      <c r="Q20" s="34"/>
      <c r="R20" s="34"/>
      <c r="S20" s="37"/>
      <c r="T20" s="36"/>
      <c r="U20" s="34"/>
      <c r="V20" s="34"/>
      <c r="W20" s="34"/>
      <c r="X20" s="34"/>
      <c r="Y20" s="37"/>
      <c r="Z20" s="30"/>
      <c r="AA20" s="203">
        <f t="shared" si="2"/>
        <v>0</v>
      </c>
      <c r="AB20" s="13"/>
      <c r="AC20" s="20"/>
      <c r="AD20" s="20"/>
      <c r="AE20" s="20">
        <f>Stacjonarne!AE20</f>
        <v>0</v>
      </c>
      <c r="AF20" s="20">
        <f>Stacjonarne!AF20</f>
        <v>0</v>
      </c>
    </row>
    <row r="21" spans="1:32">
      <c r="A21" s="21">
        <v>1</v>
      </c>
      <c r="B21" s="165" t="str">
        <f>Stacjonarne!B21</f>
        <v>Historia kultury</v>
      </c>
      <c r="C21" s="153">
        <f t="shared" ref="C21:D36" si="6">H21+K21+N21+Q21+T21+W21</f>
        <v>13.2</v>
      </c>
      <c r="D21" s="153">
        <f>I21+L21+O21+R21+U21+X21</f>
        <v>8.4</v>
      </c>
      <c r="E21" s="152">
        <f>C21+D21</f>
        <v>21.6</v>
      </c>
      <c r="F21" s="166" t="s">
        <v>20</v>
      </c>
      <c r="G21" s="167">
        <v>70</v>
      </c>
      <c r="H21" s="168">
        <f>(Stacjonarne!H21/100)*60</f>
        <v>13.2</v>
      </c>
      <c r="I21" s="169">
        <f>(Stacjonarne!I21/100)*60</f>
        <v>8.4</v>
      </c>
      <c r="J21" s="170">
        <f>Stacjonarne!J21</f>
        <v>4</v>
      </c>
      <c r="K21" s="169"/>
      <c r="L21" s="169"/>
      <c r="M21" s="171"/>
      <c r="N21" s="38"/>
      <c r="O21" s="27"/>
      <c r="P21" s="28"/>
      <c r="Q21" s="27"/>
      <c r="R21" s="27"/>
      <c r="S21" s="29"/>
      <c r="T21" s="21"/>
      <c r="U21" s="27"/>
      <c r="V21" s="28"/>
      <c r="W21" s="27"/>
      <c r="X21" s="27"/>
      <c r="Y21" s="29"/>
      <c r="Z21" s="30" t="str">
        <f>Stacjonarne!Z21</f>
        <v>W-2</v>
      </c>
      <c r="AA21" s="203">
        <f t="shared" si="2"/>
        <v>4</v>
      </c>
      <c r="AB21" s="13">
        <f t="shared" si="3"/>
        <v>100</v>
      </c>
      <c r="AC21" s="20">
        <f t="shared" si="4"/>
        <v>21.6</v>
      </c>
      <c r="AD21" s="20">
        <f t="shared" si="5"/>
        <v>78.400000000000006</v>
      </c>
      <c r="AE21" s="20">
        <f>Stacjonarne!AE21</f>
        <v>1</v>
      </c>
      <c r="AF21" s="20" t="str">
        <f>Stacjonarne!AF21</f>
        <v>Moduł 2</v>
      </c>
    </row>
    <row r="22" spans="1:32">
      <c r="A22" s="21">
        <v>2</v>
      </c>
      <c r="B22" s="165" t="str">
        <f>Stacjonarne!B22</f>
        <v xml:space="preserve">Pedagogika czasu wolnego </v>
      </c>
      <c r="C22" s="153">
        <f t="shared" si="6"/>
        <v>9</v>
      </c>
      <c r="D22" s="153">
        <f t="shared" si="6"/>
        <v>12</v>
      </c>
      <c r="E22" s="152">
        <f t="shared" ref="E22:E39" si="7">C22+D22</f>
        <v>21</v>
      </c>
      <c r="F22" s="25" t="s">
        <v>20</v>
      </c>
      <c r="G22" s="26">
        <v>65</v>
      </c>
      <c r="H22" s="21">
        <f>(Stacjonarne!H22/100)*60</f>
        <v>9</v>
      </c>
      <c r="I22" s="27">
        <f>(Stacjonarne!I22/100)*60</f>
        <v>12</v>
      </c>
      <c r="J22" s="28">
        <f>Stacjonarne!J22</f>
        <v>4</v>
      </c>
      <c r="K22" s="27"/>
      <c r="L22" s="27"/>
      <c r="M22" s="29"/>
      <c r="N22" s="38"/>
      <c r="O22" s="27"/>
      <c r="P22" s="28"/>
      <c r="Q22" s="27"/>
      <c r="R22" s="27"/>
      <c r="S22" s="29"/>
      <c r="T22" s="21"/>
      <c r="U22" s="27"/>
      <c r="V22" s="28"/>
      <c r="W22" s="27"/>
      <c r="X22" s="27"/>
      <c r="Y22" s="29"/>
      <c r="Z22" s="30" t="str">
        <f>Stacjonarne!Z22</f>
        <v>W-8</v>
      </c>
      <c r="AA22" s="203">
        <f t="shared" si="2"/>
        <v>4</v>
      </c>
      <c r="AB22" s="13">
        <f t="shared" si="3"/>
        <v>100</v>
      </c>
      <c r="AC22" s="20">
        <f t="shared" si="4"/>
        <v>21</v>
      </c>
      <c r="AD22" s="20">
        <f t="shared" si="5"/>
        <v>79</v>
      </c>
      <c r="AE22" s="20">
        <f>Stacjonarne!AE22</f>
        <v>1</v>
      </c>
      <c r="AF22" s="20" t="str">
        <f>Stacjonarne!AF22</f>
        <v>Moduł 2</v>
      </c>
    </row>
    <row r="23" spans="1:32">
      <c r="A23" s="21">
        <v>3</v>
      </c>
      <c r="B23" s="165" t="str">
        <f>Stacjonarne!B23</f>
        <v xml:space="preserve">Podstawy rekreacji </v>
      </c>
      <c r="C23" s="153">
        <f t="shared" si="6"/>
        <v>18</v>
      </c>
      <c r="D23" s="153">
        <f t="shared" si="6"/>
        <v>6</v>
      </c>
      <c r="E23" s="152">
        <f t="shared" si="7"/>
        <v>24</v>
      </c>
      <c r="F23" s="25" t="s">
        <v>20</v>
      </c>
      <c r="G23" s="26">
        <v>60</v>
      </c>
      <c r="H23" s="21">
        <f>(Stacjonarne!H23/100)*60</f>
        <v>18</v>
      </c>
      <c r="I23" s="27">
        <f>(Stacjonarne!I23/100)*60</f>
        <v>6</v>
      </c>
      <c r="J23" s="28">
        <f>Stacjonarne!J23</f>
        <v>4</v>
      </c>
      <c r="K23" s="27"/>
      <c r="L23" s="27"/>
      <c r="M23" s="29"/>
      <c r="N23" s="21"/>
      <c r="O23" s="27"/>
      <c r="P23" s="28"/>
      <c r="Q23" s="27"/>
      <c r="R23" s="27"/>
      <c r="S23" s="29"/>
      <c r="T23" s="38"/>
      <c r="U23" s="27"/>
      <c r="V23" s="28"/>
      <c r="W23" s="27"/>
      <c r="X23" s="27"/>
      <c r="Y23" s="29"/>
      <c r="Z23" s="30" t="str">
        <f>Stacjonarne!Z23</f>
        <v>W-1</v>
      </c>
      <c r="AA23" s="203">
        <f t="shared" si="2"/>
        <v>4</v>
      </c>
      <c r="AB23" s="13">
        <f t="shared" si="3"/>
        <v>100</v>
      </c>
      <c r="AC23" s="20">
        <f t="shared" si="4"/>
        <v>24</v>
      </c>
      <c r="AD23" s="20">
        <f t="shared" si="5"/>
        <v>76</v>
      </c>
      <c r="AE23" s="20">
        <f>Stacjonarne!AE23</f>
        <v>1</v>
      </c>
      <c r="AF23" s="20" t="str">
        <f>Stacjonarne!AF23</f>
        <v>Moduł 2</v>
      </c>
    </row>
    <row r="24" spans="1:32">
      <c r="A24" s="21">
        <v>4</v>
      </c>
      <c r="B24" s="165" t="str">
        <f>Stacjonarne!B24</f>
        <v xml:space="preserve">Podstawy turystyki </v>
      </c>
      <c r="C24" s="153">
        <f t="shared" si="6"/>
        <v>18</v>
      </c>
      <c r="D24" s="153">
        <f t="shared" si="6"/>
        <v>9</v>
      </c>
      <c r="E24" s="152">
        <f t="shared" si="7"/>
        <v>27</v>
      </c>
      <c r="F24" s="25" t="s">
        <v>20</v>
      </c>
      <c r="G24" s="26">
        <v>55</v>
      </c>
      <c r="H24" s="21">
        <f>(Stacjonarne!H24/100)*60</f>
        <v>18</v>
      </c>
      <c r="I24" s="27">
        <f>(Stacjonarne!I24/100)*60</f>
        <v>9</v>
      </c>
      <c r="J24" s="28">
        <f>Stacjonarne!J24</f>
        <v>4</v>
      </c>
      <c r="K24" s="27"/>
      <c r="L24" s="27"/>
      <c r="M24" s="29"/>
      <c r="N24" s="21"/>
      <c r="O24" s="27"/>
      <c r="P24" s="28"/>
      <c r="Q24" s="27"/>
      <c r="R24" s="27"/>
      <c r="S24" s="29"/>
      <c r="T24" s="38"/>
      <c r="U24" s="27"/>
      <c r="V24" s="28"/>
      <c r="W24" s="27"/>
      <c r="X24" s="27"/>
      <c r="Y24" s="29"/>
      <c r="Z24" s="30" t="str">
        <f>Stacjonarne!Z24</f>
        <v>W-2</v>
      </c>
      <c r="AA24" s="203">
        <f t="shared" si="2"/>
        <v>4</v>
      </c>
      <c r="AB24" s="13">
        <f t="shared" si="3"/>
        <v>100</v>
      </c>
      <c r="AC24" s="20">
        <f t="shared" si="4"/>
        <v>27</v>
      </c>
      <c r="AD24" s="20">
        <f t="shared" si="5"/>
        <v>73</v>
      </c>
      <c r="AE24" s="20">
        <f>Stacjonarne!AE24</f>
        <v>1</v>
      </c>
      <c r="AF24" s="20" t="str">
        <f>Stacjonarne!AF24</f>
        <v>Moduł 2</v>
      </c>
    </row>
    <row r="25" spans="1:32">
      <c r="A25" s="21">
        <v>5</v>
      </c>
      <c r="B25" s="165" t="str">
        <f>Stacjonarne!B25</f>
        <v>Bezpieczeństwo w turystyce i rekreacji</v>
      </c>
      <c r="C25" s="153">
        <f t="shared" si="6"/>
        <v>9</v>
      </c>
      <c r="D25" s="153">
        <f t="shared" si="6"/>
        <v>6</v>
      </c>
      <c r="E25" s="152">
        <f t="shared" si="7"/>
        <v>15</v>
      </c>
      <c r="F25" s="25"/>
      <c r="G25" s="26">
        <v>25</v>
      </c>
      <c r="H25" s="21">
        <f>(Stacjonarne!H25/100)*60</f>
        <v>9</v>
      </c>
      <c r="I25" s="27">
        <f>(Stacjonarne!I25/100)*60</f>
        <v>6</v>
      </c>
      <c r="J25" s="28">
        <f>Stacjonarne!J25</f>
        <v>2</v>
      </c>
      <c r="K25" s="27"/>
      <c r="L25" s="27"/>
      <c r="M25" s="29"/>
      <c r="N25" s="21"/>
      <c r="O25" s="27"/>
      <c r="P25" s="28"/>
      <c r="Q25" s="27"/>
      <c r="R25" s="27"/>
      <c r="S25" s="29"/>
      <c r="T25" s="38"/>
      <c r="U25" s="27"/>
      <c r="V25" s="28"/>
      <c r="W25" s="27"/>
      <c r="X25" s="27"/>
      <c r="Y25" s="29"/>
      <c r="Z25" s="30" t="str">
        <f>Stacjonarne!Z25</f>
        <v>W-1</v>
      </c>
      <c r="AA25" s="203">
        <f t="shared" si="2"/>
        <v>2</v>
      </c>
      <c r="AB25" s="13">
        <f t="shared" si="3"/>
        <v>50</v>
      </c>
      <c r="AC25" s="20">
        <f t="shared" si="4"/>
        <v>15</v>
      </c>
      <c r="AD25" s="20">
        <f t="shared" si="5"/>
        <v>35</v>
      </c>
      <c r="AE25" s="20">
        <f>Stacjonarne!AE25</f>
        <v>1</v>
      </c>
      <c r="AF25" s="20" t="str">
        <f>Stacjonarne!AF25</f>
        <v>Moduł 2</v>
      </c>
    </row>
    <row r="26" spans="1:32">
      <c r="A26" s="21">
        <v>6</v>
      </c>
      <c r="B26" s="165" t="str">
        <f>Stacjonarne!B26</f>
        <v xml:space="preserve">Geografia turystyczna </v>
      </c>
      <c r="C26" s="153">
        <f t="shared" si="6"/>
        <v>18</v>
      </c>
      <c r="D26" s="153">
        <f t="shared" si="6"/>
        <v>9</v>
      </c>
      <c r="E26" s="152">
        <f t="shared" si="7"/>
        <v>27</v>
      </c>
      <c r="F26" s="25" t="s">
        <v>20</v>
      </c>
      <c r="G26" s="26">
        <v>80</v>
      </c>
      <c r="H26" s="21"/>
      <c r="I26" s="27"/>
      <c r="J26" s="28"/>
      <c r="K26" s="27">
        <f>(Stacjonarne!K26/100)*60</f>
        <v>18</v>
      </c>
      <c r="L26" s="27">
        <f>(Stacjonarne!L26/100)*60</f>
        <v>9</v>
      </c>
      <c r="M26" s="95">
        <f>Stacjonarne!M26</f>
        <v>5</v>
      </c>
      <c r="N26" s="21"/>
      <c r="O26" s="27"/>
      <c r="P26" s="28"/>
      <c r="Q26" s="27"/>
      <c r="R26" s="27"/>
      <c r="S26" s="29"/>
      <c r="T26" s="38"/>
      <c r="U26" s="27"/>
      <c r="V26" s="28"/>
      <c r="W26" s="27"/>
      <c r="X26" s="27"/>
      <c r="Y26" s="29"/>
      <c r="Z26" s="30" t="str">
        <f>Stacjonarne!Z26</f>
        <v>W-2</v>
      </c>
      <c r="AA26" s="203">
        <f t="shared" si="2"/>
        <v>5</v>
      </c>
      <c r="AB26" s="13">
        <f t="shared" si="3"/>
        <v>125</v>
      </c>
      <c r="AC26" s="20">
        <f t="shared" si="4"/>
        <v>27</v>
      </c>
      <c r="AD26" s="20">
        <f t="shared" si="5"/>
        <v>98</v>
      </c>
      <c r="AE26" s="20">
        <f>Stacjonarne!AE26</f>
        <v>2</v>
      </c>
      <c r="AF26" s="20" t="str">
        <f>Stacjonarne!AF26</f>
        <v>Moduł 2</v>
      </c>
    </row>
    <row r="27" spans="1:32">
      <c r="A27" s="21">
        <v>7</v>
      </c>
      <c r="B27" s="165" t="str">
        <f>Stacjonarne!B27</f>
        <v xml:space="preserve">Programowanie i metodyka rekreacji </v>
      </c>
      <c r="C27" s="153">
        <f t="shared" si="6"/>
        <v>18</v>
      </c>
      <c r="D27" s="153">
        <f t="shared" si="6"/>
        <v>12</v>
      </c>
      <c r="E27" s="152">
        <f t="shared" si="7"/>
        <v>30</v>
      </c>
      <c r="F27" s="25" t="s">
        <v>20</v>
      </c>
      <c r="G27" s="26">
        <v>75</v>
      </c>
      <c r="H27" s="21"/>
      <c r="I27" s="27"/>
      <c r="J27" s="28"/>
      <c r="K27" s="27">
        <f>(Stacjonarne!K27/100)*60</f>
        <v>18</v>
      </c>
      <c r="L27" s="27">
        <f>(Stacjonarne!L27/100)*60</f>
        <v>12</v>
      </c>
      <c r="M27" s="95">
        <f>Stacjonarne!M27</f>
        <v>5</v>
      </c>
      <c r="N27" s="21"/>
      <c r="O27" s="27"/>
      <c r="P27" s="28"/>
      <c r="Q27" s="27"/>
      <c r="R27" s="27"/>
      <c r="S27" s="29"/>
      <c r="T27" s="38"/>
      <c r="U27" s="27"/>
      <c r="V27" s="28"/>
      <c r="W27" s="27"/>
      <c r="X27" s="27"/>
      <c r="Y27" s="29"/>
      <c r="Z27" s="30" t="str">
        <f>Stacjonarne!Z27</f>
        <v>W-1</v>
      </c>
      <c r="AA27" s="203">
        <f t="shared" si="2"/>
        <v>5</v>
      </c>
      <c r="AB27" s="13">
        <f t="shared" si="3"/>
        <v>125</v>
      </c>
      <c r="AC27" s="20">
        <f t="shared" si="4"/>
        <v>30</v>
      </c>
      <c r="AD27" s="20">
        <f t="shared" si="5"/>
        <v>95</v>
      </c>
      <c r="AE27" s="20">
        <f>Stacjonarne!AE27</f>
        <v>2</v>
      </c>
      <c r="AF27" s="20" t="str">
        <f>Stacjonarne!AF27</f>
        <v>Moduł 2</v>
      </c>
    </row>
    <row r="28" spans="1:32">
      <c r="A28" s="21">
        <v>8</v>
      </c>
      <c r="B28" s="165" t="str">
        <f>Stacjonarne!B28</f>
        <v>Ekonomika turystyki i rekreacji</v>
      </c>
      <c r="C28" s="153">
        <f t="shared" si="6"/>
        <v>12</v>
      </c>
      <c r="D28" s="153">
        <f t="shared" si="6"/>
        <v>12</v>
      </c>
      <c r="E28" s="152">
        <f t="shared" si="7"/>
        <v>24</v>
      </c>
      <c r="F28" s="25" t="s">
        <v>20</v>
      </c>
      <c r="G28" s="26">
        <v>35</v>
      </c>
      <c r="H28" s="21"/>
      <c r="I28" s="27"/>
      <c r="J28" s="28"/>
      <c r="K28" s="27"/>
      <c r="L28" s="27"/>
      <c r="M28" s="29"/>
      <c r="N28" s="21">
        <f>(Stacjonarne!N28/100)*60</f>
        <v>12</v>
      </c>
      <c r="O28" s="27">
        <f>(Stacjonarne!O28/100)*60</f>
        <v>12</v>
      </c>
      <c r="P28" s="28">
        <f>Stacjonarne!P28</f>
        <v>4</v>
      </c>
      <c r="Q28" s="27"/>
      <c r="R28" s="27"/>
      <c r="S28" s="29"/>
      <c r="T28" s="38"/>
      <c r="U28" s="27"/>
      <c r="V28" s="28"/>
      <c r="W28" s="27"/>
      <c r="X28" s="27"/>
      <c r="Y28" s="29"/>
      <c r="Z28" s="30" t="str">
        <f>Stacjonarne!Z28</f>
        <v>W-2</v>
      </c>
      <c r="AA28" s="203">
        <f t="shared" si="2"/>
        <v>4</v>
      </c>
      <c r="AB28" s="13">
        <f t="shared" si="3"/>
        <v>100</v>
      </c>
      <c r="AC28" s="20">
        <f t="shared" si="4"/>
        <v>24</v>
      </c>
      <c r="AD28" s="20">
        <f t="shared" si="5"/>
        <v>76</v>
      </c>
      <c r="AE28" s="20">
        <f>Stacjonarne!AE28</f>
        <v>3</v>
      </c>
      <c r="AF28" s="20" t="str">
        <f>Stacjonarne!AF28</f>
        <v>Moduł 2</v>
      </c>
    </row>
    <row r="29" spans="1:32">
      <c r="A29" s="21">
        <v>9</v>
      </c>
      <c r="B29" s="165" t="str">
        <f>Stacjonarne!B29</f>
        <v xml:space="preserve">Organizacja ruchu turystycznego </v>
      </c>
      <c r="C29" s="153">
        <f t="shared" si="6"/>
        <v>15.600000000000001</v>
      </c>
      <c r="D29" s="153">
        <f t="shared" si="6"/>
        <v>15</v>
      </c>
      <c r="E29" s="152">
        <f t="shared" si="7"/>
        <v>30.6</v>
      </c>
      <c r="F29" s="25"/>
      <c r="G29" s="26">
        <v>40</v>
      </c>
      <c r="H29" s="21"/>
      <c r="I29" s="27"/>
      <c r="J29" s="28"/>
      <c r="K29" s="169">
        <f>(Stacjonarne!K29/100)*60</f>
        <v>15.600000000000001</v>
      </c>
      <c r="L29" s="27">
        <f>(Stacjonarne!L29/100)*60</f>
        <v>15</v>
      </c>
      <c r="M29" s="190">
        <f>Stacjonarne!M29</f>
        <v>4</v>
      </c>
      <c r="N29" s="21"/>
      <c r="O29" s="27"/>
      <c r="P29" s="28"/>
      <c r="Q29" s="27"/>
      <c r="R29" s="27"/>
      <c r="S29" s="29"/>
      <c r="T29" s="38"/>
      <c r="U29" s="27"/>
      <c r="V29" s="28"/>
      <c r="W29" s="27"/>
      <c r="X29" s="27"/>
      <c r="Y29" s="29"/>
      <c r="Z29" s="30" t="str">
        <f>Stacjonarne!Z29</f>
        <v>W-2</v>
      </c>
      <c r="AA29" s="203">
        <f t="shared" si="2"/>
        <v>4</v>
      </c>
      <c r="AB29" s="13">
        <f t="shared" si="3"/>
        <v>100</v>
      </c>
      <c r="AC29" s="20">
        <f t="shared" si="4"/>
        <v>30.6</v>
      </c>
      <c r="AD29" s="20">
        <f t="shared" si="5"/>
        <v>69.400000000000006</v>
      </c>
      <c r="AE29" s="20">
        <f>Stacjonarne!AE29</f>
        <v>2</v>
      </c>
      <c r="AF29" s="20" t="str">
        <f>Stacjonarne!AF29</f>
        <v>Moduł 2</v>
      </c>
    </row>
    <row r="30" spans="1:32">
      <c r="A30" s="21">
        <v>10</v>
      </c>
      <c r="B30" s="165" t="str">
        <f>Stacjonarne!B30</f>
        <v>Zarządzanie w   turystyce i rekreacji</v>
      </c>
      <c r="C30" s="153">
        <f t="shared" si="6"/>
        <v>12</v>
      </c>
      <c r="D30" s="153">
        <f t="shared" si="6"/>
        <v>12</v>
      </c>
      <c r="E30" s="152">
        <f t="shared" si="7"/>
        <v>24</v>
      </c>
      <c r="F30" s="25" t="s">
        <v>20</v>
      </c>
      <c r="G30" s="26">
        <v>10</v>
      </c>
      <c r="H30" s="21"/>
      <c r="I30" s="27"/>
      <c r="J30" s="28"/>
      <c r="K30" s="27"/>
      <c r="L30" s="27"/>
      <c r="M30" s="29"/>
      <c r="N30" s="21">
        <f>(Stacjonarne!N30/100)*60</f>
        <v>12</v>
      </c>
      <c r="O30" s="27">
        <f>(Stacjonarne!O30/100)*60</f>
        <v>12</v>
      </c>
      <c r="P30" s="28">
        <f>Stacjonarne!P30</f>
        <v>4</v>
      </c>
      <c r="Q30" s="27"/>
      <c r="R30" s="27"/>
      <c r="S30" s="29"/>
      <c r="T30" s="38"/>
      <c r="U30" s="27"/>
      <c r="V30" s="28"/>
      <c r="W30" s="27"/>
      <c r="X30" s="27"/>
      <c r="Y30" s="29"/>
      <c r="Z30" s="30" t="str">
        <f>Stacjonarne!Z30</f>
        <v>W-2</v>
      </c>
      <c r="AA30" s="203">
        <f t="shared" si="2"/>
        <v>4</v>
      </c>
      <c r="AB30" s="13">
        <f t="shared" si="3"/>
        <v>100</v>
      </c>
      <c r="AC30" s="20">
        <f t="shared" si="4"/>
        <v>24</v>
      </c>
      <c r="AD30" s="20">
        <f t="shared" si="5"/>
        <v>76</v>
      </c>
      <c r="AE30" s="20">
        <f>Stacjonarne!AE30</f>
        <v>3</v>
      </c>
      <c r="AF30" s="20" t="str">
        <f>Stacjonarne!AF30</f>
        <v>Moduł 2</v>
      </c>
    </row>
    <row r="31" spans="1:32">
      <c r="A31" s="21">
        <v>11</v>
      </c>
      <c r="B31" s="165" t="str">
        <f>Stacjonarne!B31</f>
        <v xml:space="preserve">Obsługa ruchu turystycznego   </v>
      </c>
      <c r="C31" s="153">
        <f t="shared" si="6"/>
        <v>12</v>
      </c>
      <c r="D31" s="153">
        <f t="shared" si="6"/>
        <v>9</v>
      </c>
      <c r="E31" s="152">
        <f t="shared" si="7"/>
        <v>21</v>
      </c>
      <c r="F31" s="25" t="s">
        <v>20</v>
      </c>
      <c r="G31" s="26">
        <v>65</v>
      </c>
      <c r="H31" s="21"/>
      <c r="I31" s="27"/>
      <c r="J31" s="28"/>
      <c r="K31" s="27"/>
      <c r="L31" s="27"/>
      <c r="M31" s="29"/>
      <c r="N31" s="21"/>
      <c r="O31" s="27"/>
      <c r="P31" s="28"/>
      <c r="Q31" s="27">
        <f>(Stacjonarne!Q31/100)*60</f>
        <v>12</v>
      </c>
      <c r="R31" s="27">
        <f>(Stacjonarne!R31/100)*60</f>
        <v>9</v>
      </c>
      <c r="S31" s="95">
        <f>Stacjonarne!S31</f>
        <v>3</v>
      </c>
      <c r="T31" s="38"/>
      <c r="U31" s="27"/>
      <c r="V31" s="28"/>
      <c r="W31" s="27"/>
      <c r="X31" s="27"/>
      <c r="Y31" s="29"/>
      <c r="Z31" s="30" t="str">
        <f>Stacjonarne!Z31</f>
        <v>W-2</v>
      </c>
      <c r="AA31" s="203">
        <f t="shared" si="2"/>
        <v>3</v>
      </c>
      <c r="AB31" s="13">
        <f t="shared" si="3"/>
        <v>75</v>
      </c>
      <c r="AC31" s="20">
        <f t="shared" si="4"/>
        <v>21</v>
      </c>
      <c r="AD31" s="20">
        <f t="shared" si="5"/>
        <v>54</v>
      </c>
      <c r="AE31" s="20">
        <f>Stacjonarne!AE31</f>
        <v>4</v>
      </c>
      <c r="AF31" s="20" t="str">
        <f>Stacjonarne!AF31</f>
        <v>Moduł 2</v>
      </c>
    </row>
    <row r="32" spans="1:32">
      <c r="A32" s="21">
        <v>12</v>
      </c>
      <c r="B32" s="165" t="str">
        <f>Stacjonarne!B32</f>
        <v>Zagospodarowanie rekreacyjne</v>
      </c>
      <c r="C32" s="153">
        <f t="shared" si="6"/>
        <v>12</v>
      </c>
      <c r="D32" s="153">
        <f t="shared" si="6"/>
        <v>6</v>
      </c>
      <c r="E32" s="152">
        <f t="shared" si="7"/>
        <v>18</v>
      </c>
      <c r="F32" s="25" t="s">
        <v>20</v>
      </c>
      <c r="G32" s="26">
        <v>70</v>
      </c>
      <c r="H32" s="21"/>
      <c r="I32" s="27"/>
      <c r="J32" s="28"/>
      <c r="K32" s="27"/>
      <c r="L32" s="27"/>
      <c r="M32" s="29"/>
      <c r="N32" s="21"/>
      <c r="O32" s="27"/>
      <c r="P32" s="28"/>
      <c r="Q32" s="27">
        <f>(Stacjonarne!Q32/100)*60</f>
        <v>12</v>
      </c>
      <c r="R32" s="27">
        <f>(Stacjonarne!R32/100)*60</f>
        <v>6</v>
      </c>
      <c r="S32" s="95">
        <f>Stacjonarne!S32</f>
        <v>2</v>
      </c>
      <c r="T32" s="38"/>
      <c r="U32" s="27"/>
      <c r="V32" s="28"/>
      <c r="W32" s="27"/>
      <c r="X32" s="27"/>
      <c r="Y32" s="29"/>
      <c r="Z32" s="30" t="str">
        <f>Stacjonarne!Z32</f>
        <v>W-1</v>
      </c>
      <c r="AA32" s="203">
        <f t="shared" si="2"/>
        <v>2</v>
      </c>
      <c r="AB32" s="13">
        <f t="shared" si="3"/>
        <v>50</v>
      </c>
      <c r="AC32" s="20">
        <f t="shared" si="4"/>
        <v>18</v>
      </c>
      <c r="AD32" s="20">
        <f t="shared" si="5"/>
        <v>32</v>
      </c>
      <c r="AE32" s="20">
        <f>Stacjonarne!AE32</f>
        <v>4</v>
      </c>
      <c r="AF32" s="20" t="str">
        <f>Stacjonarne!AF32</f>
        <v>Moduł 2</v>
      </c>
    </row>
    <row r="33" spans="1:32">
      <c r="A33" s="21">
        <v>13</v>
      </c>
      <c r="B33" s="165" t="str">
        <f>Stacjonarne!B33</f>
        <v xml:space="preserve">Ekologia i ochrona środowiska  </v>
      </c>
      <c r="C33" s="153">
        <f t="shared" si="6"/>
        <v>18</v>
      </c>
      <c r="D33" s="153">
        <f t="shared" si="6"/>
        <v>9</v>
      </c>
      <c r="E33" s="152">
        <f t="shared" si="7"/>
        <v>27</v>
      </c>
      <c r="F33" s="25" t="s">
        <v>20</v>
      </c>
      <c r="G33" s="26">
        <v>80</v>
      </c>
      <c r="H33" s="21"/>
      <c r="I33" s="27"/>
      <c r="J33" s="28"/>
      <c r="K33" s="27"/>
      <c r="L33" s="27"/>
      <c r="M33" s="29"/>
      <c r="N33" s="21"/>
      <c r="O33" s="27"/>
      <c r="P33" s="28"/>
      <c r="Q33" s="27"/>
      <c r="R33" s="27"/>
      <c r="S33" s="95"/>
      <c r="T33" s="21">
        <f>(Stacjonarne!T33/100)*60</f>
        <v>18</v>
      </c>
      <c r="U33" s="27">
        <f>(Stacjonarne!U33/100)*60</f>
        <v>9</v>
      </c>
      <c r="V33" s="28">
        <f>Stacjonarne!V33</f>
        <v>5</v>
      </c>
      <c r="W33" s="27"/>
      <c r="X33" s="27"/>
      <c r="Y33" s="29"/>
      <c r="Z33" s="30" t="str">
        <f>Stacjonarne!Z33</f>
        <v>W-3</v>
      </c>
      <c r="AA33" s="203">
        <f t="shared" si="2"/>
        <v>5</v>
      </c>
      <c r="AB33" s="13">
        <f t="shared" si="3"/>
        <v>125</v>
      </c>
      <c r="AC33" s="20">
        <f t="shared" si="4"/>
        <v>27</v>
      </c>
      <c r="AD33" s="20">
        <f t="shared" si="5"/>
        <v>98</v>
      </c>
      <c r="AE33" s="20">
        <f>Stacjonarne!AE33</f>
        <v>5</v>
      </c>
      <c r="AF33" s="20" t="str">
        <f>Stacjonarne!AF33</f>
        <v>Moduł 2</v>
      </c>
    </row>
    <row r="34" spans="1:32">
      <c r="A34" s="21">
        <v>14</v>
      </c>
      <c r="B34" s="165" t="str">
        <f>Stacjonarne!B34</f>
        <v xml:space="preserve">Prawo w turystyce i rekreacji  </v>
      </c>
      <c r="C34" s="153">
        <f t="shared" si="6"/>
        <v>18</v>
      </c>
      <c r="D34" s="153">
        <f t="shared" si="6"/>
        <v>0</v>
      </c>
      <c r="E34" s="152">
        <f t="shared" si="7"/>
        <v>18</v>
      </c>
      <c r="F34" s="25" t="s">
        <v>20</v>
      </c>
      <c r="G34" s="26">
        <v>70</v>
      </c>
      <c r="H34" s="21"/>
      <c r="I34" s="27"/>
      <c r="J34" s="28"/>
      <c r="K34" s="27"/>
      <c r="L34" s="27"/>
      <c r="M34" s="29"/>
      <c r="N34" s="21"/>
      <c r="O34" s="27"/>
      <c r="P34" s="28"/>
      <c r="Q34" s="27"/>
      <c r="R34" s="27"/>
      <c r="S34" s="95"/>
      <c r="T34" s="21">
        <f>(Stacjonarne!T34/100)*60</f>
        <v>18</v>
      </c>
      <c r="U34" s="27">
        <f>(Stacjonarne!U34/100)*60</f>
        <v>0</v>
      </c>
      <c r="V34" s="28">
        <f>Stacjonarne!V34</f>
        <v>4</v>
      </c>
      <c r="W34" s="27"/>
      <c r="X34" s="27"/>
      <c r="Y34" s="29"/>
      <c r="Z34" s="30" t="str">
        <f>Stacjonarne!Z34</f>
        <v>W-2</v>
      </c>
      <c r="AA34" s="203">
        <f t="shared" si="2"/>
        <v>4</v>
      </c>
      <c r="AB34" s="13">
        <f t="shared" si="3"/>
        <v>100</v>
      </c>
      <c r="AC34" s="20">
        <f t="shared" si="4"/>
        <v>18</v>
      </c>
      <c r="AD34" s="20">
        <f t="shared" si="5"/>
        <v>82</v>
      </c>
      <c r="AE34" s="20">
        <f>Stacjonarne!AE34</f>
        <v>5</v>
      </c>
      <c r="AF34" s="20" t="str">
        <f>Stacjonarne!AF34</f>
        <v>Moduł 2</v>
      </c>
    </row>
    <row r="35" spans="1:32">
      <c r="A35" s="21">
        <v>15</v>
      </c>
      <c r="B35" s="165" t="str">
        <f>Stacjonarne!B35</f>
        <v xml:space="preserve">Krajoznawstwo   </v>
      </c>
      <c r="C35" s="153">
        <f t="shared" si="6"/>
        <v>12</v>
      </c>
      <c r="D35" s="153">
        <f t="shared" si="6"/>
        <v>8.4</v>
      </c>
      <c r="E35" s="152">
        <f t="shared" si="7"/>
        <v>20.399999999999999</v>
      </c>
      <c r="F35" s="25" t="s">
        <v>20</v>
      </c>
      <c r="G35" s="26">
        <v>20</v>
      </c>
      <c r="H35" s="21"/>
      <c r="I35" s="27"/>
      <c r="J35" s="28"/>
      <c r="K35" s="27"/>
      <c r="L35" s="27"/>
      <c r="M35" s="29"/>
      <c r="N35" s="21"/>
      <c r="O35" s="27"/>
      <c r="P35" s="28"/>
      <c r="Q35" s="27"/>
      <c r="R35" s="27"/>
      <c r="S35" s="95"/>
      <c r="T35" s="38"/>
      <c r="U35" s="27"/>
      <c r="V35" s="28"/>
      <c r="W35" s="27">
        <f>(Stacjonarne!W35/100)*60</f>
        <v>12</v>
      </c>
      <c r="X35" s="169">
        <f>(Stacjonarne!X35/100)*60</f>
        <v>8.4</v>
      </c>
      <c r="Y35" s="95">
        <f>Stacjonarne!Y35</f>
        <v>2</v>
      </c>
      <c r="Z35" s="30" t="str">
        <f>Stacjonarne!Z35</f>
        <v>W-2</v>
      </c>
      <c r="AA35" s="203">
        <f t="shared" si="2"/>
        <v>2</v>
      </c>
      <c r="AB35" s="13">
        <f t="shared" si="3"/>
        <v>50</v>
      </c>
      <c r="AC35" s="20">
        <f t="shared" si="4"/>
        <v>20.399999999999999</v>
      </c>
      <c r="AD35" s="20">
        <f t="shared" si="5"/>
        <v>29.6</v>
      </c>
      <c r="AE35" s="20">
        <f>Stacjonarne!AE35</f>
        <v>6</v>
      </c>
      <c r="AF35" s="20" t="str">
        <f>Stacjonarne!AF35</f>
        <v>Moduł 2</v>
      </c>
    </row>
    <row r="36" spans="1:32">
      <c r="A36" s="21">
        <v>16</v>
      </c>
      <c r="B36" s="165" t="str">
        <f>Stacjonarne!B36</f>
        <v>Propedeutyka promocji zdrowia</v>
      </c>
      <c r="C36" s="153">
        <f t="shared" si="6"/>
        <v>18</v>
      </c>
      <c r="D36" s="153">
        <f t="shared" si="6"/>
        <v>6</v>
      </c>
      <c r="E36" s="152">
        <f t="shared" si="7"/>
        <v>24</v>
      </c>
      <c r="F36" s="25"/>
      <c r="G36" s="26">
        <v>10</v>
      </c>
      <c r="H36" s="21"/>
      <c r="I36" s="27"/>
      <c r="J36" s="28"/>
      <c r="K36" s="27"/>
      <c r="L36" s="27"/>
      <c r="M36" s="29"/>
      <c r="N36" s="21"/>
      <c r="O36" s="27"/>
      <c r="P36" s="28"/>
      <c r="Q36" s="27"/>
      <c r="R36" s="27"/>
      <c r="S36" s="95"/>
      <c r="T36" s="38"/>
      <c r="U36" s="27"/>
      <c r="V36" s="28"/>
      <c r="W36" s="27">
        <f>(Stacjonarne!W36/100)*60</f>
        <v>18</v>
      </c>
      <c r="X36" s="27">
        <f>(Stacjonarne!X36/100)*60</f>
        <v>6</v>
      </c>
      <c r="Y36" s="95">
        <f>Stacjonarne!Y36</f>
        <v>2</v>
      </c>
      <c r="Z36" s="30" t="str">
        <f>Stacjonarne!Z36</f>
        <v>W-2</v>
      </c>
      <c r="AA36" s="203">
        <f t="shared" si="2"/>
        <v>2</v>
      </c>
      <c r="AB36" s="13">
        <f t="shared" si="3"/>
        <v>50</v>
      </c>
      <c r="AC36" s="20">
        <f t="shared" si="4"/>
        <v>24</v>
      </c>
      <c r="AD36" s="20">
        <f t="shared" si="5"/>
        <v>26</v>
      </c>
      <c r="AE36" s="20">
        <f>Stacjonarne!AE36</f>
        <v>6</v>
      </c>
      <c r="AF36" s="20" t="str">
        <f>Stacjonarne!AF36</f>
        <v>Moduł 2</v>
      </c>
    </row>
    <row r="37" spans="1:32">
      <c r="A37" s="21">
        <v>17</v>
      </c>
      <c r="B37" s="165" t="str">
        <f>Stacjonarne!B37</f>
        <v xml:space="preserve">Historia architektury i sztuki </v>
      </c>
      <c r="C37" s="153">
        <f t="shared" ref="C37:C38" si="8">H37+K37+N37+Q37+T37+W37</f>
        <v>12</v>
      </c>
      <c r="D37" s="153">
        <f t="shared" ref="D37:D38" si="9">I37+L37+O37+R37+U37+X37</f>
        <v>6</v>
      </c>
      <c r="E37" s="152">
        <f t="shared" si="7"/>
        <v>18</v>
      </c>
      <c r="F37" s="25" t="s">
        <v>20</v>
      </c>
      <c r="G37" s="26">
        <v>20</v>
      </c>
      <c r="H37" s="21"/>
      <c r="I37" s="27"/>
      <c r="J37" s="28"/>
      <c r="K37" s="27"/>
      <c r="L37" s="27"/>
      <c r="M37" s="29"/>
      <c r="N37" s="21"/>
      <c r="O37" s="27"/>
      <c r="P37" s="28"/>
      <c r="Q37" s="27"/>
      <c r="R37" s="27"/>
      <c r="S37" s="95"/>
      <c r="T37" s="38"/>
      <c r="U37" s="27"/>
      <c r="V37" s="28"/>
      <c r="W37" s="27">
        <f>(Stacjonarne!W37/100)*60</f>
        <v>12</v>
      </c>
      <c r="X37" s="27">
        <f>(Stacjonarne!X37/100)*60</f>
        <v>6</v>
      </c>
      <c r="Y37" s="29">
        <v>2</v>
      </c>
      <c r="Z37" s="30" t="str">
        <f>Stacjonarne!Z37</f>
        <v>W-2</v>
      </c>
      <c r="AA37" s="203">
        <f t="shared" si="2"/>
        <v>2</v>
      </c>
      <c r="AB37" s="13">
        <f t="shared" si="3"/>
        <v>50</v>
      </c>
      <c r="AC37" s="20">
        <f t="shared" si="4"/>
        <v>18</v>
      </c>
      <c r="AD37" s="20">
        <f t="shared" si="5"/>
        <v>32</v>
      </c>
      <c r="AE37" s="20">
        <f>Stacjonarne!AE37</f>
        <v>6</v>
      </c>
      <c r="AF37" s="20" t="str">
        <f>Stacjonarne!AF37</f>
        <v>Moduł 2</v>
      </c>
    </row>
    <row r="38" spans="1:32" ht="21.6" customHeight="1">
      <c r="A38" s="21">
        <v>18</v>
      </c>
      <c r="B38" s="165" t="str">
        <f>Stacjonarne!B38</f>
        <v>Funkcje turystyczne obszarów - pilotaż i przewodnictwo</v>
      </c>
      <c r="C38" s="153">
        <f t="shared" si="8"/>
        <v>3</v>
      </c>
      <c r="D38" s="153">
        <f t="shared" si="9"/>
        <v>28.2</v>
      </c>
      <c r="E38" s="152">
        <f t="shared" si="7"/>
        <v>31.2</v>
      </c>
      <c r="F38" s="25"/>
      <c r="G38" s="26">
        <v>20</v>
      </c>
      <c r="H38" s="21"/>
      <c r="I38" s="27"/>
      <c r="J38" s="28"/>
      <c r="K38" s="27"/>
      <c r="L38" s="27"/>
      <c r="M38" s="29"/>
      <c r="N38" s="21"/>
      <c r="O38" s="27"/>
      <c r="P38" s="28"/>
      <c r="Q38" s="27"/>
      <c r="R38" s="27"/>
      <c r="S38" s="95"/>
      <c r="T38" s="38"/>
      <c r="U38" s="27"/>
      <c r="V38" s="28"/>
      <c r="W38" s="27">
        <f>(Stacjonarne!W38/100)*60</f>
        <v>3</v>
      </c>
      <c r="X38" s="169">
        <f>(Stacjonarne!X38/100)*60</f>
        <v>28.2</v>
      </c>
      <c r="Y38" s="29">
        <v>3</v>
      </c>
      <c r="Z38" s="30" t="str">
        <f>Stacjonarne!Z38</f>
        <v>W-2</v>
      </c>
      <c r="AA38" s="203">
        <f t="shared" si="2"/>
        <v>3</v>
      </c>
      <c r="AB38" s="13">
        <f t="shared" si="3"/>
        <v>75</v>
      </c>
      <c r="AC38" s="20">
        <f t="shared" si="4"/>
        <v>31.2</v>
      </c>
      <c r="AD38" s="20">
        <f t="shared" si="5"/>
        <v>43.8</v>
      </c>
      <c r="AE38" s="20">
        <f>Stacjonarne!AE39</f>
        <v>7</v>
      </c>
      <c r="AF38" s="20" t="str">
        <f>Stacjonarne!AF39</f>
        <v>Moduł 3</v>
      </c>
    </row>
    <row r="39" spans="1:32">
      <c r="A39" s="21">
        <v>19</v>
      </c>
      <c r="B39" s="165" t="str">
        <f>Stacjonarne!B39</f>
        <v>Socjomotoryka</v>
      </c>
      <c r="C39" s="153">
        <f t="shared" ref="C39" si="10">H39+K39+N39+Q39+T39+W39</f>
        <v>18</v>
      </c>
      <c r="D39" s="153">
        <f t="shared" ref="D39" si="11">I39+L39+O39+R39+U39+X39</f>
        <v>0</v>
      </c>
      <c r="E39" s="152">
        <f t="shared" si="7"/>
        <v>18</v>
      </c>
      <c r="F39" s="25"/>
      <c r="G39" s="26"/>
      <c r="H39" s="21"/>
      <c r="I39" s="27"/>
      <c r="J39" s="28"/>
      <c r="K39" s="27"/>
      <c r="L39" s="27"/>
      <c r="M39" s="29"/>
      <c r="N39" s="21"/>
      <c r="O39" s="27"/>
      <c r="P39" s="28"/>
      <c r="Q39" s="27">
        <f>(Stacjonarne!Q39/100)*60</f>
        <v>18</v>
      </c>
      <c r="R39" s="27">
        <f>(Stacjonarne!R39/100)*60</f>
        <v>0</v>
      </c>
      <c r="S39" s="95">
        <f>Stacjonarne!S39</f>
        <v>2</v>
      </c>
      <c r="T39" s="38"/>
      <c r="U39" s="27"/>
      <c r="V39" s="28"/>
      <c r="W39" s="27"/>
      <c r="X39" s="27"/>
      <c r="Y39" s="29"/>
      <c r="Z39" s="30" t="str">
        <f>Stacjonarne!Z39</f>
        <v>W-1</v>
      </c>
      <c r="AA39" s="203">
        <f t="shared" si="2"/>
        <v>2</v>
      </c>
      <c r="AB39" s="13"/>
      <c r="AC39" s="20"/>
      <c r="AD39" s="20"/>
    </row>
    <row r="40" spans="1:32">
      <c r="A40" s="21"/>
      <c r="B40" s="32" t="s">
        <v>19</v>
      </c>
      <c r="C40" s="223">
        <f>SUM(C21:C39)</f>
        <v>265.8</v>
      </c>
      <c r="D40" s="223">
        <f>SUM(D21:D39)</f>
        <v>174</v>
      </c>
      <c r="E40" s="223">
        <f>SUM(E21:E39)</f>
        <v>439.79999999999995</v>
      </c>
      <c r="F40" s="24"/>
      <c r="G40" s="24">
        <f>SUM(G21:G38)</f>
        <v>870</v>
      </c>
      <c r="H40" s="21"/>
      <c r="I40" s="27"/>
      <c r="J40" s="28"/>
      <c r="K40" s="27"/>
      <c r="L40" s="27"/>
      <c r="M40" s="29"/>
      <c r="N40" s="21"/>
      <c r="O40" s="27"/>
      <c r="P40" s="28"/>
      <c r="Q40" s="39"/>
      <c r="R40" s="27"/>
      <c r="S40" s="29"/>
      <c r="T40" s="21"/>
      <c r="U40" s="27"/>
      <c r="V40" s="28"/>
      <c r="W40" s="27"/>
      <c r="X40" s="27"/>
      <c r="Y40" s="29"/>
      <c r="Z40" s="30"/>
      <c r="AA40" s="203">
        <f t="shared" si="2"/>
        <v>0</v>
      </c>
      <c r="AB40" s="13"/>
      <c r="AC40" s="20"/>
      <c r="AD40" s="20"/>
      <c r="AE40" s="20">
        <f>Stacjonarne!AE40</f>
        <v>0</v>
      </c>
      <c r="AF40" s="20">
        <f>Stacjonarne!AF40</f>
        <v>0</v>
      </c>
    </row>
    <row r="41" spans="1:32">
      <c r="A41" s="157" t="s">
        <v>9</v>
      </c>
      <c r="B41" s="40" t="s">
        <v>38</v>
      </c>
      <c r="C41" s="41"/>
      <c r="D41" s="42"/>
      <c r="E41" s="43"/>
      <c r="F41" s="44"/>
      <c r="G41" s="33"/>
      <c r="H41" s="157"/>
      <c r="I41" s="155"/>
      <c r="J41" s="28"/>
      <c r="K41" s="155"/>
      <c r="L41" s="155"/>
      <c r="M41" s="29"/>
      <c r="N41" s="157"/>
      <c r="O41" s="155"/>
      <c r="P41" s="28"/>
      <c r="Q41" s="155"/>
      <c r="R41" s="155"/>
      <c r="S41" s="29"/>
      <c r="T41" s="157"/>
      <c r="U41" s="155"/>
      <c r="V41" s="28"/>
      <c r="W41" s="155"/>
      <c r="X41" s="155"/>
      <c r="Y41" s="29"/>
      <c r="Z41" s="30"/>
      <c r="AA41" s="203">
        <f t="shared" si="2"/>
        <v>0</v>
      </c>
      <c r="AB41" s="13"/>
      <c r="AC41" s="20"/>
      <c r="AD41" s="20"/>
      <c r="AE41" s="20">
        <f>Stacjonarne!AE41</f>
        <v>0</v>
      </c>
      <c r="AF41" s="20">
        <f>Stacjonarne!AF41</f>
        <v>0</v>
      </c>
    </row>
    <row r="42" spans="1:32">
      <c r="A42" s="21">
        <v>1</v>
      </c>
      <c r="B42" s="22" t="s">
        <v>64</v>
      </c>
      <c r="C42" s="23">
        <f t="shared" ref="C42:D42" si="12">H42+K42+N42+Q42+T42+W42</f>
        <v>0</v>
      </c>
      <c r="D42" s="23">
        <f t="shared" si="12"/>
        <v>120</v>
      </c>
      <c r="E42" s="24">
        <f t="shared" ref="E42:E43" si="13">SUM(C42:D42)</f>
        <v>120</v>
      </c>
      <c r="F42" s="25" t="s">
        <v>20</v>
      </c>
      <c r="G42" s="46">
        <v>130</v>
      </c>
      <c r="H42" s="21"/>
      <c r="I42" s="27"/>
      <c r="J42" s="28"/>
      <c r="K42" s="27"/>
      <c r="L42" s="27">
        <v>30</v>
      </c>
      <c r="M42" s="29">
        <v>2</v>
      </c>
      <c r="N42" s="21"/>
      <c r="O42" s="27">
        <v>30</v>
      </c>
      <c r="P42" s="61">
        <v>2</v>
      </c>
      <c r="Q42" s="122"/>
      <c r="R42" s="27">
        <v>30</v>
      </c>
      <c r="S42" s="29">
        <v>2</v>
      </c>
      <c r="T42" s="21"/>
      <c r="U42" s="27">
        <v>30</v>
      </c>
      <c r="V42" s="61">
        <v>4</v>
      </c>
      <c r="W42" s="122"/>
      <c r="X42" s="27"/>
      <c r="Y42" s="29"/>
      <c r="Z42" s="30"/>
      <c r="AA42" s="203">
        <f t="shared" si="2"/>
        <v>10</v>
      </c>
      <c r="AB42" s="13">
        <f t="shared" si="3"/>
        <v>250</v>
      </c>
      <c r="AC42" s="20">
        <f t="shared" si="4"/>
        <v>120</v>
      </c>
      <c r="AD42" s="20">
        <f t="shared" si="5"/>
        <v>130</v>
      </c>
      <c r="AE42" s="20" t="str">
        <f>Stacjonarne!AE42</f>
        <v>2-5</v>
      </c>
      <c r="AF42" s="20" t="str">
        <f>Stacjonarne!AF42</f>
        <v>Moduł 3</v>
      </c>
    </row>
    <row r="43" spans="1:32">
      <c r="A43" s="21"/>
      <c r="B43" s="32" t="s">
        <v>19</v>
      </c>
      <c r="C43" s="214">
        <f>SUM(C42:C42)</f>
        <v>0</v>
      </c>
      <c r="D43" s="218">
        <f>SUM(D42:D42)</f>
        <v>120</v>
      </c>
      <c r="E43" s="214">
        <f t="shared" si="13"/>
        <v>120</v>
      </c>
      <c r="F43" s="24"/>
      <c r="G43" s="24">
        <f>SUM(G42:G42)</f>
        <v>130</v>
      </c>
      <c r="H43" s="38"/>
      <c r="I43" s="27"/>
      <c r="J43" s="28"/>
      <c r="K43" s="27"/>
      <c r="L43" s="27"/>
      <c r="M43" s="29"/>
      <c r="N43" s="21"/>
      <c r="O43" s="27"/>
      <c r="P43" s="28"/>
      <c r="Q43" s="27"/>
      <c r="R43" s="27"/>
      <c r="S43" s="29"/>
      <c r="T43" s="21"/>
      <c r="U43" s="27"/>
      <c r="V43" s="48"/>
      <c r="W43" s="27"/>
      <c r="X43" s="27"/>
      <c r="Y43" s="29"/>
      <c r="Z43" s="30"/>
      <c r="AA43" s="203">
        <f t="shared" si="2"/>
        <v>0</v>
      </c>
      <c r="AB43" s="13"/>
      <c r="AC43" s="20"/>
      <c r="AD43" s="20"/>
      <c r="AE43" s="20">
        <f>Stacjonarne!AE43</f>
        <v>0</v>
      </c>
      <c r="AF43" s="20">
        <f>Stacjonarne!AF43</f>
        <v>0</v>
      </c>
    </row>
    <row r="44" spans="1:32">
      <c r="A44" s="49" t="s">
        <v>10</v>
      </c>
      <c r="B44" s="50" t="s">
        <v>39</v>
      </c>
      <c r="C44" s="243" t="s">
        <v>11</v>
      </c>
      <c r="D44" s="243"/>
      <c r="E44" s="243"/>
      <c r="F44" s="156"/>
      <c r="G44" s="51"/>
      <c r="H44" s="49"/>
      <c r="I44" s="52"/>
      <c r="J44" s="53"/>
      <c r="K44" s="52"/>
      <c r="L44" s="52"/>
      <c r="M44" s="54"/>
      <c r="N44" s="49"/>
      <c r="O44" s="52"/>
      <c r="P44" s="53"/>
      <c r="Q44" s="52"/>
      <c r="R44" s="52"/>
      <c r="S44" s="54"/>
      <c r="T44" s="55"/>
      <c r="U44" s="52"/>
      <c r="V44" s="53"/>
      <c r="W44" s="52"/>
      <c r="X44" s="52"/>
      <c r="Y44" s="54"/>
      <c r="Z44" s="30"/>
      <c r="AA44" s="203">
        <f t="shared" si="2"/>
        <v>0</v>
      </c>
      <c r="AB44" s="13"/>
      <c r="AC44" s="20"/>
      <c r="AD44" s="20"/>
      <c r="AE44" s="20">
        <f>Stacjonarne!AE44</f>
        <v>0</v>
      </c>
      <c r="AF44" s="20">
        <f>Stacjonarne!AF44</f>
        <v>0</v>
      </c>
    </row>
    <row r="45" spans="1:32" s="64" customFormat="1">
      <c r="A45" s="56">
        <v>1</v>
      </c>
      <c r="B45" s="57" t="s">
        <v>65</v>
      </c>
      <c r="C45" s="23">
        <f t="shared" ref="C45:D51" si="14">H45+K45+N45+Q45+T45+W45</f>
        <v>30</v>
      </c>
      <c r="D45" s="23">
        <f t="shared" si="14"/>
        <v>60</v>
      </c>
      <c r="E45" s="24">
        <f t="shared" ref="E45:E52" si="15">SUM(C45:D45)</f>
        <v>90</v>
      </c>
      <c r="F45" s="58"/>
      <c r="G45" s="59">
        <v>100</v>
      </c>
      <c r="H45" s="56"/>
      <c r="I45" s="60"/>
      <c r="J45" s="61"/>
      <c r="K45" s="27">
        <f>(Stacjonarne!K45/100)*60</f>
        <v>6</v>
      </c>
      <c r="L45" s="27">
        <f>(Stacjonarne!L45/100)*60</f>
        <v>12</v>
      </c>
      <c r="M45" s="95">
        <f>Stacjonarne!M45</f>
        <v>2</v>
      </c>
      <c r="N45" s="21">
        <f>(Stacjonarne!N45/100)*60</f>
        <v>6</v>
      </c>
      <c r="O45" s="27">
        <f>(Stacjonarne!O45/100)*60</f>
        <v>12</v>
      </c>
      <c r="P45" s="28">
        <f>Stacjonarne!P45</f>
        <v>2</v>
      </c>
      <c r="Q45" s="27">
        <f>(Stacjonarne!Q45/100)*60</f>
        <v>6</v>
      </c>
      <c r="R45" s="27">
        <f>(Stacjonarne!R45/100)*60</f>
        <v>12</v>
      </c>
      <c r="S45" s="95">
        <f>Stacjonarne!S45</f>
        <v>2</v>
      </c>
      <c r="T45" s="21">
        <f>(Stacjonarne!T45/100)*60</f>
        <v>6</v>
      </c>
      <c r="U45" s="27">
        <f>(Stacjonarne!U45/100)*60</f>
        <v>12</v>
      </c>
      <c r="V45" s="28">
        <f>Stacjonarne!V45</f>
        <v>2</v>
      </c>
      <c r="W45" s="27">
        <f>(Stacjonarne!W45/100)*60</f>
        <v>6</v>
      </c>
      <c r="X45" s="27">
        <f>(Stacjonarne!X45/100)*60</f>
        <v>12</v>
      </c>
      <c r="Y45" s="95">
        <f>Stacjonarne!Y45</f>
        <v>2</v>
      </c>
      <c r="Z45" s="30"/>
      <c r="AA45" s="203">
        <f t="shared" si="2"/>
        <v>10</v>
      </c>
      <c r="AB45" s="13">
        <f t="shared" ref="AB45:AB51" si="16">AA45*25</f>
        <v>250</v>
      </c>
      <c r="AC45" s="20">
        <f t="shared" ref="AC45:AC54" si="17">E45</f>
        <v>90</v>
      </c>
      <c r="AD45" s="20">
        <f t="shared" ref="AD45:AD51" si="18">AB45-AC45</f>
        <v>160</v>
      </c>
      <c r="AE45" s="20" t="str">
        <f>Stacjonarne!AE45</f>
        <v>2-6</v>
      </c>
      <c r="AF45" s="20" t="str">
        <f>Stacjonarne!AF45</f>
        <v>Moduł 4</v>
      </c>
    </row>
    <row r="46" spans="1:32" s="64" customFormat="1">
      <c r="A46" s="56">
        <v>2</v>
      </c>
      <c r="B46" s="57" t="s">
        <v>66</v>
      </c>
      <c r="C46" s="23">
        <f t="shared" si="14"/>
        <v>30</v>
      </c>
      <c r="D46" s="23">
        <f t="shared" si="14"/>
        <v>60</v>
      </c>
      <c r="E46" s="24">
        <f t="shared" si="15"/>
        <v>90</v>
      </c>
      <c r="F46" s="58"/>
      <c r="G46" s="59">
        <v>100</v>
      </c>
      <c r="H46" s="56"/>
      <c r="I46" s="60"/>
      <c r="J46" s="61"/>
      <c r="K46" s="27">
        <f>(Stacjonarne!K46/100)*60</f>
        <v>6</v>
      </c>
      <c r="L46" s="27">
        <f>(Stacjonarne!L46/100)*60</f>
        <v>12</v>
      </c>
      <c r="M46" s="95">
        <f>Stacjonarne!M46</f>
        <v>2</v>
      </c>
      <c r="N46" s="21">
        <f>(Stacjonarne!N46/100)*60</f>
        <v>6</v>
      </c>
      <c r="O46" s="27">
        <f>(Stacjonarne!O46/100)*60</f>
        <v>12</v>
      </c>
      <c r="P46" s="28">
        <f>Stacjonarne!P46</f>
        <v>2</v>
      </c>
      <c r="Q46" s="27">
        <f>(Stacjonarne!Q46/100)*60</f>
        <v>6</v>
      </c>
      <c r="R46" s="27">
        <f>(Stacjonarne!R46/100)*60</f>
        <v>12</v>
      </c>
      <c r="S46" s="95">
        <f>Stacjonarne!S46</f>
        <v>2</v>
      </c>
      <c r="T46" s="21">
        <f>(Stacjonarne!T46/100)*60</f>
        <v>6</v>
      </c>
      <c r="U46" s="27">
        <f>(Stacjonarne!U46/100)*60</f>
        <v>12</v>
      </c>
      <c r="V46" s="28">
        <f>Stacjonarne!V46</f>
        <v>2</v>
      </c>
      <c r="W46" s="27">
        <f>(Stacjonarne!W46/100)*60</f>
        <v>6</v>
      </c>
      <c r="X46" s="27">
        <f>(Stacjonarne!X46/100)*60</f>
        <v>12</v>
      </c>
      <c r="Y46" s="95">
        <f>Stacjonarne!Y46</f>
        <v>2</v>
      </c>
      <c r="Z46" s="30"/>
      <c r="AA46" s="203">
        <f t="shared" si="2"/>
        <v>10</v>
      </c>
      <c r="AB46" s="13">
        <f t="shared" si="16"/>
        <v>250</v>
      </c>
      <c r="AC46" s="20">
        <f t="shared" si="17"/>
        <v>90</v>
      </c>
      <c r="AD46" s="20">
        <f t="shared" si="18"/>
        <v>160</v>
      </c>
      <c r="AE46" s="20" t="str">
        <f>Stacjonarne!AE46</f>
        <v>2-6</v>
      </c>
      <c r="AF46" s="20" t="str">
        <f>Stacjonarne!AF46</f>
        <v>Moduł 4</v>
      </c>
    </row>
    <row r="47" spans="1:32" s="64" customFormat="1">
      <c r="A47" s="56">
        <v>3</v>
      </c>
      <c r="B47" s="57" t="s">
        <v>67</v>
      </c>
      <c r="C47" s="23">
        <f t="shared" si="14"/>
        <v>18</v>
      </c>
      <c r="D47" s="23">
        <f t="shared" si="14"/>
        <v>36</v>
      </c>
      <c r="E47" s="24">
        <f t="shared" si="15"/>
        <v>54</v>
      </c>
      <c r="F47" s="25"/>
      <c r="G47" s="59">
        <v>60</v>
      </c>
      <c r="H47" s="56"/>
      <c r="I47" s="60"/>
      <c r="J47" s="61"/>
      <c r="K47" s="27">
        <f>(Stacjonarne!K47/100)*60</f>
        <v>6</v>
      </c>
      <c r="L47" s="27">
        <f>(Stacjonarne!L47/100)*60</f>
        <v>12</v>
      </c>
      <c r="M47" s="95">
        <f>Stacjonarne!M47</f>
        <v>2</v>
      </c>
      <c r="N47" s="21">
        <f>(Stacjonarne!N47/100)*60</f>
        <v>6</v>
      </c>
      <c r="O47" s="27">
        <f>(Stacjonarne!O47/100)*60</f>
        <v>12</v>
      </c>
      <c r="P47" s="28">
        <f>Stacjonarne!P47</f>
        <v>2</v>
      </c>
      <c r="Q47" s="27">
        <f>(Stacjonarne!Q47/100)*60</f>
        <v>6</v>
      </c>
      <c r="R47" s="27">
        <f>(Stacjonarne!R47/100)*60</f>
        <v>12</v>
      </c>
      <c r="S47" s="95">
        <f>Stacjonarne!S47</f>
        <v>2</v>
      </c>
      <c r="T47" s="56"/>
      <c r="U47" s="60"/>
      <c r="V47" s="61"/>
      <c r="W47" s="60"/>
      <c r="X47" s="60"/>
      <c r="Y47" s="29"/>
      <c r="Z47" s="30"/>
      <c r="AA47" s="203">
        <f t="shared" si="2"/>
        <v>6</v>
      </c>
      <c r="AB47" s="13">
        <f t="shared" si="16"/>
        <v>150</v>
      </c>
      <c r="AC47" s="20">
        <f t="shared" si="17"/>
        <v>54</v>
      </c>
      <c r="AD47" s="20">
        <f t="shared" si="18"/>
        <v>96</v>
      </c>
      <c r="AE47" s="20" t="str">
        <f>Stacjonarne!AE47</f>
        <v>2-4</v>
      </c>
      <c r="AF47" s="20" t="str">
        <f>Stacjonarne!AF47</f>
        <v>Moduł 4</v>
      </c>
    </row>
    <row r="48" spans="1:32" s="64" customFormat="1" ht="30.75" customHeight="1">
      <c r="A48" s="56">
        <v>4</v>
      </c>
      <c r="B48" s="57" t="s">
        <v>68</v>
      </c>
      <c r="C48" s="23">
        <f t="shared" si="14"/>
        <v>0</v>
      </c>
      <c r="D48" s="23">
        <f t="shared" si="14"/>
        <v>90</v>
      </c>
      <c r="E48" s="24">
        <f t="shared" si="15"/>
        <v>90</v>
      </c>
      <c r="F48" s="25" t="s">
        <v>20</v>
      </c>
      <c r="G48" s="59">
        <v>60</v>
      </c>
      <c r="H48" s="56"/>
      <c r="I48" s="60"/>
      <c r="J48" s="61"/>
      <c r="K48" s="60"/>
      <c r="L48" s="60"/>
      <c r="M48" s="61"/>
      <c r="N48" s="56"/>
      <c r="O48" s="60"/>
      <c r="P48" s="61"/>
      <c r="Q48" s="65"/>
      <c r="R48" s="60"/>
      <c r="S48" s="61"/>
      <c r="T48" s="56"/>
      <c r="U48" s="60">
        <v>45</v>
      </c>
      <c r="V48" s="61">
        <v>3</v>
      </c>
      <c r="W48" s="65"/>
      <c r="X48" s="60">
        <v>45</v>
      </c>
      <c r="Y48" s="61">
        <v>3</v>
      </c>
      <c r="Z48" s="30"/>
      <c r="AA48" s="203">
        <f t="shared" si="2"/>
        <v>6</v>
      </c>
      <c r="AB48" s="13">
        <f t="shared" si="16"/>
        <v>150</v>
      </c>
      <c r="AC48" s="20">
        <f t="shared" si="17"/>
        <v>90</v>
      </c>
      <c r="AD48" s="20">
        <f t="shared" si="18"/>
        <v>60</v>
      </c>
      <c r="AE48" s="20" t="str">
        <f>Stacjonarne!AE48</f>
        <v>5-6</v>
      </c>
      <c r="AF48" s="20" t="str">
        <f>Stacjonarne!AF48</f>
        <v>Moduł 4</v>
      </c>
    </row>
    <row r="49" spans="1:33" s="64" customFormat="1" ht="16.5" customHeight="1">
      <c r="A49" s="56">
        <v>5</v>
      </c>
      <c r="B49" s="57" t="s">
        <v>69</v>
      </c>
      <c r="C49" s="23">
        <f t="shared" si="14"/>
        <v>0</v>
      </c>
      <c r="D49" s="23">
        <f t="shared" si="14"/>
        <v>36</v>
      </c>
      <c r="E49" s="24">
        <f t="shared" si="15"/>
        <v>36</v>
      </c>
      <c r="F49" s="25"/>
      <c r="G49" s="59">
        <v>40</v>
      </c>
      <c r="H49" s="21">
        <f>(Stacjonarne!H49/100)*60</f>
        <v>0</v>
      </c>
      <c r="I49" s="27">
        <f>(Stacjonarne!I49/100)*60</f>
        <v>9</v>
      </c>
      <c r="J49" s="178">
        <f>Stacjonarne!J49</f>
        <v>0</v>
      </c>
      <c r="K49" s="27">
        <f>(Stacjonarne!K49/100)*60</f>
        <v>0</v>
      </c>
      <c r="L49" s="27">
        <f>(Stacjonarne!L49/100)*60</f>
        <v>9</v>
      </c>
      <c r="M49" s="190">
        <f>Stacjonarne!M49</f>
        <v>0</v>
      </c>
      <c r="N49" s="21">
        <f>(Stacjonarne!N49/100)*60</f>
        <v>0</v>
      </c>
      <c r="O49" s="27">
        <f>(Stacjonarne!O49/100)*60</f>
        <v>9</v>
      </c>
      <c r="P49" s="178">
        <f>Stacjonarne!P49</f>
        <v>0</v>
      </c>
      <c r="Q49" s="27">
        <f>(Stacjonarne!Q49/100)*60</f>
        <v>0</v>
      </c>
      <c r="R49" s="27">
        <f>(Stacjonarne!R49/100)*60</f>
        <v>9</v>
      </c>
      <c r="S49" s="190">
        <f>Stacjonarne!S49</f>
        <v>0</v>
      </c>
      <c r="T49" s="56"/>
      <c r="U49" s="60"/>
      <c r="V49" s="61"/>
      <c r="W49" s="65"/>
      <c r="X49" s="60"/>
      <c r="Y49" s="61"/>
      <c r="Z49" s="30"/>
      <c r="AA49" s="203">
        <f t="shared" si="2"/>
        <v>0</v>
      </c>
      <c r="AB49" s="13">
        <f t="shared" si="16"/>
        <v>0</v>
      </c>
      <c r="AC49" s="20">
        <f t="shared" si="17"/>
        <v>36</v>
      </c>
      <c r="AD49" s="20">
        <f t="shared" si="18"/>
        <v>-36</v>
      </c>
      <c r="AE49" s="20" t="str">
        <f>Stacjonarne!AE49</f>
        <v>1-4</v>
      </c>
      <c r="AF49" s="20" t="str">
        <f>Stacjonarne!AF49</f>
        <v>Moduł 4</v>
      </c>
    </row>
    <row r="50" spans="1:33" s="64" customFormat="1" ht="39.75" customHeight="1">
      <c r="A50" s="56">
        <v>6</v>
      </c>
      <c r="B50" s="57" t="s">
        <v>70</v>
      </c>
      <c r="C50" s="23">
        <f t="shared" si="14"/>
        <v>6</v>
      </c>
      <c r="D50" s="23">
        <f t="shared" si="14"/>
        <v>56</v>
      </c>
      <c r="E50" s="24">
        <f t="shared" si="15"/>
        <v>62</v>
      </c>
      <c r="F50" s="25"/>
      <c r="G50" s="59">
        <v>10</v>
      </c>
      <c r="H50" s="56"/>
      <c r="I50" s="60"/>
      <c r="J50" s="61"/>
      <c r="K50" s="60"/>
      <c r="L50" s="60"/>
      <c r="M50" s="61"/>
      <c r="N50" s="56">
        <v>6</v>
      </c>
      <c r="O50" s="60">
        <v>56</v>
      </c>
      <c r="P50" s="61">
        <f>Stacjonarne!P50</f>
        <v>4</v>
      </c>
      <c r="Q50" s="65"/>
      <c r="R50" s="60"/>
      <c r="S50" s="61"/>
      <c r="T50" s="56"/>
      <c r="U50" s="60"/>
      <c r="V50" s="61"/>
      <c r="W50" s="65"/>
      <c r="X50" s="60"/>
      <c r="Y50" s="61"/>
      <c r="Z50" s="30" t="str">
        <f>Stacjonarne!Z50</f>
        <v>W-9</v>
      </c>
      <c r="AA50" s="203">
        <f t="shared" si="2"/>
        <v>4</v>
      </c>
      <c r="AB50" s="13">
        <f t="shared" si="16"/>
        <v>100</v>
      </c>
      <c r="AC50" s="20">
        <f t="shared" si="17"/>
        <v>62</v>
      </c>
      <c r="AD50" s="20">
        <f t="shared" si="18"/>
        <v>38</v>
      </c>
      <c r="AE50" s="20" t="str">
        <f>Stacjonarne!AE50</f>
        <v>3</v>
      </c>
      <c r="AF50" s="20" t="str">
        <f>Stacjonarne!AF50</f>
        <v>Moduł 4</v>
      </c>
    </row>
    <row r="51" spans="1:33" s="64" customFormat="1" ht="39.75" customHeight="1">
      <c r="A51" s="56">
        <v>7</v>
      </c>
      <c r="B51" s="57" t="s">
        <v>71</v>
      </c>
      <c r="C51" s="23">
        <f t="shared" si="14"/>
        <v>6</v>
      </c>
      <c r="D51" s="23">
        <f t="shared" si="14"/>
        <v>30</v>
      </c>
      <c r="E51" s="24">
        <f t="shared" si="15"/>
        <v>36</v>
      </c>
      <c r="F51" s="25"/>
      <c r="G51" s="59">
        <v>40</v>
      </c>
      <c r="H51" s="56"/>
      <c r="I51" s="60"/>
      <c r="J51" s="61"/>
      <c r="K51" s="60"/>
      <c r="L51" s="60"/>
      <c r="M51" s="61"/>
      <c r="N51" s="56"/>
      <c r="O51" s="60"/>
      <c r="P51" s="61"/>
      <c r="Q51" s="65">
        <v>6</v>
      </c>
      <c r="R51" s="60">
        <v>30</v>
      </c>
      <c r="S51" s="61">
        <f>Stacjonarne!S51</f>
        <v>3</v>
      </c>
      <c r="T51" s="56"/>
      <c r="U51" s="60"/>
      <c r="V51" s="61"/>
      <c r="W51" s="65"/>
      <c r="X51" s="60"/>
      <c r="Y51" s="61"/>
      <c r="Z51" s="30" t="str">
        <f>Stacjonarne!Z51</f>
        <v>W-1</v>
      </c>
      <c r="AA51" s="203">
        <f t="shared" si="2"/>
        <v>3</v>
      </c>
      <c r="AB51" s="13">
        <f t="shared" si="16"/>
        <v>75</v>
      </c>
      <c r="AC51" s="20">
        <f t="shared" si="17"/>
        <v>36</v>
      </c>
      <c r="AD51" s="20">
        <f t="shared" si="18"/>
        <v>39</v>
      </c>
      <c r="AE51" s="20" t="str">
        <f>Stacjonarne!AE51</f>
        <v>4</v>
      </c>
      <c r="AF51" s="20" t="str">
        <f>Stacjonarne!AF51</f>
        <v>Moduł 4</v>
      </c>
    </row>
    <row r="52" spans="1:33" ht="15.75" thickBot="1">
      <c r="A52" s="66"/>
      <c r="B52" s="67" t="s">
        <v>19</v>
      </c>
      <c r="C52" s="223">
        <f>SUM(C45:C51)</f>
        <v>90</v>
      </c>
      <c r="D52" s="225">
        <f>SUM(D45:D51)</f>
        <v>368</v>
      </c>
      <c r="E52" s="223">
        <f t="shared" si="15"/>
        <v>458</v>
      </c>
      <c r="F52" s="68"/>
      <c r="G52" s="24">
        <f>SUM(G45:G51)</f>
        <v>410</v>
      </c>
      <c r="H52" s="69"/>
      <c r="I52" s="70"/>
      <c r="J52" s="71"/>
      <c r="K52" s="70"/>
      <c r="L52" s="70"/>
      <c r="M52" s="72"/>
      <c r="N52" s="69"/>
      <c r="O52" s="70"/>
      <c r="P52" s="71"/>
      <c r="Q52" s="70"/>
      <c r="R52" s="70"/>
      <c r="S52" s="72"/>
      <c r="T52" s="73"/>
      <c r="U52" s="70"/>
      <c r="V52" s="71"/>
      <c r="W52" s="70"/>
      <c r="X52" s="70"/>
      <c r="Y52" s="72"/>
      <c r="Z52" s="30"/>
      <c r="AA52" s="203">
        <f t="shared" si="2"/>
        <v>0</v>
      </c>
      <c r="AB52" s="13"/>
      <c r="AC52" s="20">
        <f t="shared" si="17"/>
        <v>458</v>
      </c>
      <c r="AD52" s="20"/>
      <c r="AE52" s="20">
        <f>Stacjonarne!AE52</f>
        <v>0</v>
      </c>
      <c r="AF52" s="20">
        <f>Stacjonarne!AF52</f>
        <v>0</v>
      </c>
    </row>
    <row r="53" spans="1:33">
      <c r="A53" s="74" t="s">
        <v>12</v>
      </c>
      <c r="B53" s="40" t="s">
        <v>22</v>
      </c>
      <c r="C53" s="242" t="s">
        <v>13</v>
      </c>
      <c r="D53" s="242"/>
      <c r="E53" s="242"/>
      <c r="F53" s="155"/>
      <c r="G53" s="75"/>
      <c r="H53" s="162"/>
      <c r="I53" s="76"/>
      <c r="J53" s="77"/>
      <c r="K53" s="78"/>
      <c r="L53" s="76"/>
      <c r="M53" s="79"/>
      <c r="N53" s="80"/>
      <c r="O53" s="76"/>
      <c r="P53" s="77"/>
      <c r="Q53" s="78"/>
      <c r="R53" s="76"/>
      <c r="S53" s="79"/>
      <c r="T53" s="80"/>
      <c r="U53" s="76"/>
      <c r="V53" s="81"/>
      <c r="W53" s="78"/>
      <c r="X53" s="76"/>
      <c r="Y53" s="82"/>
      <c r="Z53" s="30"/>
      <c r="AA53" s="203">
        <f t="shared" si="2"/>
        <v>0</v>
      </c>
      <c r="AB53" s="13"/>
      <c r="AC53" s="20">
        <f t="shared" si="17"/>
        <v>0</v>
      </c>
      <c r="AD53" s="20"/>
      <c r="AE53" s="20">
        <f>Stacjonarne!AE54</f>
        <v>0</v>
      </c>
      <c r="AF53" s="20">
        <f>Stacjonarne!AF54</f>
        <v>0</v>
      </c>
    </row>
    <row r="54" spans="1:33" ht="29.25" customHeight="1">
      <c r="A54" s="157" t="s">
        <v>103</v>
      </c>
      <c r="B54" s="83" t="str">
        <f>Stacjonarne!B55</f>
        <v>Praktyki asystencko-turystyczno-rekreacyjna ( 6 miesięcy)</v>
      </c>
      <c r="C54" s="224"/>
      <c r="D54" s="224"/>
      <c r="E54" s="75">
        <f>U54</f>
        <v>0</v>
      </c>
      <c r="F54" s="89"/>
      <c r="G54" s="90">
        <v>50</v>
      </c>
      <c r="H54" s="221"/>
      <c r="I54" s="220"/>
      <c r="J54" s="220"/>
      <c r="K54" s="220"/>
      <c r="L54" s="220"/>
      <c r="M54" s="222"/>
      <c r="N54" s="221">
        <f>Stacjonarne!N55</f>
        <v>0</v>
      </c>
      <c r="O54" s="220">
        <f>Stacjonarne!O55</f>
        <v>0</v>
      </c>
      <c r="P54" s="220">
        <f>Stacjonarne!P55</f>
        <v>2</v>
      </c>
      <c r="Q54" s="220">
        <f>Stacjonarne!Q55</f>
        <v>0</v>
      </c>
      <c r="R54" s="220">
        <f>Stacjonarne!R55</f>
        <v>0</v>
      </c>
      <c r="S54" s="222">
        <f>Stacjonarne!S55</f>
        <v>4</v>
      </c>
      <c r="T54" s="221">
        <f>Stacjonarne!T55</f>
        <v>0</v>
      </c>
      <c r="U54" s="220">
        <f>Stacjonarne!U55</f>
        <v>0</v>
      </c>
      <c r="V54" s="220">
        <f>Stacjonarne!V55</f>
        <v>4</v>
      </c>
      <c r="W54" s="220">
        <f>Stacjonarne!W55</f>
        <v>0</v>
      </c>
      <c r="X54" s="220">
        <f>Stacjonarne!X55</f>
        <v>0</v>
      </c>
      <c r="Y54" s="222">
        <f>Stacjonarne!Y55</f>
        <v>4</v>
      </c>
      <c r="Z54" s="30" t="str">
        <f>Stacjonarne!Z55</f>
        <v>W-2</v>
      </c>
      <c r="AA54" s="203">
        <f t="shared" si="2"/>
        <v>14</v>
      </c>
      <c r="AB54" s="13">
        <f t="shared" si="3"/>
        <v>350</v>
      </c>
      <c r="AC54" s="20">
        <f t="shared" si="17"/>
        <v>0</v>
      </c>
      <c r="AD54" s="20">
        <f t="shared" si="5"/>
        <v>350</v>
      </c>
      <c r="AE54" s="20">
        <f>Stacjonarne!AE55</f>
        <v>5</v>
      </c>
      <c r="AF54" s="20" t="str">
        <f>Stacjonarne!AF55</f>
        <v>MP</v>
      </c>
    </row>
    <row r="55" spans="1:33">
      <c r="A55" s="157"/>
      <c r="B55" s="83"/>
      <c r="C55" s="226">
        <f>C54</f>
        <v>0</v>
      </c>
      <c r="D55" s="226">
        <f>D54</f>
        <v>0</v>
      </c>
      <c r="E55" s="211">
        <f>C55+D55</f>
        <v>0</v>
      </c>
      <c r="F55" s="75"/>
      <c r="G55" s="75"/>
      <c r="H55" s="157"/>
      <c r="I55" s="155"/>
      <c r="J55" s="85"/>
      <c r="K55" s="75"/>
      <c r="L55" s="155"/>
      <c r="M55" s="86"/>
      <c r="N55" s="87"/>
      <c r="O55" s="155"/>
      <c r="P55" s="85"/>
      <c r="Q55" s="75"/>
      <c r="R55" s="155"/>
      <c r="S55" s="86"/>
      <c r="T55" s="87"/>
      <c r="U55" s="155"/>
      <c r="V55" s="88"/>
      <c r="W55" s="75"/>
      <c r="X55" s="155"/>
      <c r="Y55" s="29"/>
      <c r="Z55" s="30"/>
      <c r="AA55" s="203">
        <f t="shared" si="2"/>
        <v>0</v>
      </c>
      <c r="AB55" s="13"/>
      <c r="AC55" s="20"/>
      <c r="AD55" s="20"/>
      <c r="AE55" s="20">
        <f>Stacjonarne!AE56</f>
        <v>0</v>
      </c>
      <c r="AF55" s="20">
        <f>Stacjonarne!AF56</f>
        <v>0</v>
      </c>
    </row>
    <row r="56" spans="1:33">
      <c r="A56" s="92" t="s">
        <v>14</v>
      </c>
      <c r="B56" s="40" t="s">
        <v>21</v>
      </c>
      <c r="C56" s="246"/>
      <c r="D56" s="246"/>
      <c r="E56" s="246"/>
      <c r="F56" s="158"/>
      <c r="G56" s="75"/>
      <c r="H56" s="157"/>
      <c r="I56" s="155"/>
      <c r="J56" s="93"/>
      <c r="K56" s="155"/>
      <c r="L56" s="155"/>
      <c r="M56" s="94"/>
      <c r="N56" s="157"/>
      <c r="O56" s="155"/>
      <c r="P56" s="93"/>
      <c r="Q56" s="155"/>
      <c r="R56" s="155"/>
      <c r="S56" s="94"/>
      <c r="T56" s="157"/>
      <c r="U56" s="155"/>
      <c r="V56" s="93"/>
      <c r="W56" s="155"/>
      <c r="X56" s="155"/>
      <c r="Y56" s="95"/>
      <c r="Z56" s="30"/>
      <c r="AA56" s="203">
        <f t="shared" si="2"/>
        <v>0</v>
      </c>
      <c r="AB56" s="13">
        <f t="shared" si="3"/>
        <v>0</v>
      </c>
      <c r="AC56" s="20">
        <f t="shared" si="4"/>
        <v>0</v>
      </c>
      <c r="AD56" s="20">
        <f t="shared" si="5"/>
        <v>0</v>
      </c>
      <c r="AE56" s="20">
        <f>Stacjonarne!AE59</f>
        <v>0</v>
      </c>
      <c r="AF56" s="20">
        <f>Stacjonarne!AF59</f>
        <v>0</v>
      </c>
    </row>
    <row r="57" spans="1:33">
      <c r="A57" s="157">
        <v>1</v>
      </c>
      <c r="B57" s="83" t="s">
        <v>120</v>
      </c>
      <c r="C57" s="23">
        <f t="shared" ref="C57:D60" si="19">H57+K57+N57+Q57+T57+W57</f>
        <v>9</v>
      </c>
      <c r="D57" s="23">
        <f t="shared" si="19"/>
        <v>0</v>
      </c>
      <c r="E57" s="158"/>
      <c r="F57" s="158"/>
      <c r="G57" s="84">
        <v>50</v>
      </c>
      <c r="H57" s="157"/>
      <c r="I57" s="155"/>
      <c r="J57" s="93"/>
      <c r="K57" s="155"/>
      <c r="L57" s="155"/>
      <c r="M57" s="94"/>
      <c r="N57" s="157"/>
      <c r="O57" s="155"/>
      <c r="P57" s="93"/>
      <c r="Q57" s="52">
        <f>(Stacjonarne!Q60/100)*60</f>
        <v>9</v>
      </c>
      <c r="R57" s="52">
        <f>(Stacjonarne!R60/100)*60</f>
        <v>0</v>
      </c>
      <c r="S57" s="54">
        <f>Stacjonarne!S60</f>
        <v>2</v>
      </c>
      <c r="T57" s="157"/>
      <c r="U57" s="155"/>
      <c r="V57" s="93"/>
      <c r="W57" s="155"/>
      <c r="X57" s="155"/>
      <c r="Y57" s="95"/>
      <c r="Z57" s="30"/>
      <c r="AA57" s="203">
        <f t="shared" si="2"/>
        <v>2</v>
      </c>
      <c r="AB57" s="13">
        <f t="shared" si="3"/>
        <v>50</v>
      </c>
      <c r="AC57" s="20">
        <f t="shared" si="4"/>
        <v>0</v>
      </c>
      <c r="AD57" s="20">
        <f t="shared" si="5"/>
        <v>50</v>
      </c>
      <c r="AE57" s="20">
        <f>Stacjonarne!AE60</f>
        <v>4</v>
      </c>
      <c r="AF57" s="20" t="str">
        <f>Stacjonarne!AF60</f>
        <v>MPD</v>
      </c>
    </row>
    <row r="58" spans="1:33">
      <c r="A58" s="157">
        <v>2</v>
      </c>
      <c r="B58" s="83" t="s">
        <v>23</v>
      </c>
      <c r="C58" s="23">
        <f t="shared" si="19"/>
        <v>0</v>
      </c>
      <c r="D58" s="23">
        <f t="shared" si="19"/>
        <v>0</v>
      </c>
      <c r="E58" s="158"/>
      <c r="F58" s="158"/>
      <c r="G58" s="84">
        <v>50</v>
      </c>
      <c r="H58" s="157"/>
      <c r="I58" s="155"/>
      <c r="J58" s="93"/>
      <c r="K58" s="155"/>
      <c r="L58" s="155"/>
      <c r="M58" s="94"/>
      <c r="N58" s="157"/>
      <c r="O58" s="155"/>
      <c r="P58" s="93"/>
      <c r="Q58" s="155"/>
      <c r="R58" s="155"/>
      <c r="S58" s="94"/>
      <c r="T58" s="52">
        <f>(Stacjonarne!T61/100)*60</f>
        <v>0</v>
      </c>
      <c r="U58" s="52">
        <f>(Stacjonarne!U61/100)*60</f>
        <v>0</v>
      </c>
      <c r="V58" s="53">
        <f>Stacjonarne!V61</f>
        <v>2</v>
      </c>
      <c r="W58" s="164"/>
      <c r="X58" s="155"/>
      <c r="Y58" s="95"/>
      <c r="Z58" s="30"/>
      <c r="AA58" s="203">
        <f t="shared" si="2"/>
        <v>2</v>
      </c>
      <c r="AB58" s="13">
        <f t="shared" si="3"/>
        <v>50</v>
      </c>
      <c r="AC58" s="20">
        <f t="shared" si="4"/>
        <v>0</v>
      </c>
      <c r="AD58" s="20">
        <f t="shared" si="5"/>
        <v>50</v>
      </c>
      <c r="AE58" s="20">
        <f>Stacjonarne!AE61</f>
        <v>5</v>
      </c>
      <c r="AF58" s="20" t="str">
        <f>Stacjonarne!AF61</f>
        <v>MPD</v>
      </c>
    </row>
    <row r="59" spans="1:33" ht="22.5">
      <c r="A59" s="157">
        <v>3</v>
      </c>
      <c r="B59" s="83" t="s">
        <v>24</v>
      </c>
      <c r="C59" s="23">
        <f t="shared" si="19"/>
        <v>0</v>
      </c>
      <c r="D59" s="23">
        <f t="shared" si="19"/>
        <v>0</v>
      </c>
      <c r="E59" s="158"/>
      <c r="F59" s="158"/>
      <c r="G59" s="84">
        <v>100</v>
      </c>
      <c r="H59" s="157"/>
      <c r="I59" s="155"/>
      <c r="J59" s="93"/>
      <c r="K59" s="155"/>
      <c r="L59" s="155"/>
      <c r="M59" s="94"/>
      <c r="N59" s="157"/>
      <c r="O59" s="155"/>
      <c r="P59" s="93"/>
      <c r="Q59" s="155"/>
      <c r="R59" s="155"/>
      <c r="S59" s="94"/>
      <c r="T59" s="157"/>
      <c r="U59" s="155"/>
      <c r="V59" s="93"/>
      <c r="W59" s="52">
        <f>(Stacjonarne!W62/100)*60</f>
        <v>0</v>
      </c>
      <c r="X59" s="52">
        <f>(Stacjonarne!X62/100)*60</f>
        <v>0</v>
      </c>
      <c r="Y59" s="54">
        <f>Stacjonarne!Y62</f>
        <v>4</v>
      </c>
      <c r="Z59" s="30"/>
      <c r="AA59" s="203">
        <f t="shared" si="2"/>
        <v>4</v>
      </c>
      <c r="AB59" s="13">
        <f t="shared" si="3"/>
        <v>100</v>
      </c>
      <c r="AC59" s="20">
        <f t="shared" si="4"/>
        <v>0</v>
      </c>
      <c r="AD59" s="20">
        <f t="shared" si="5"/>
        <v>100</v>
      </c>
      <c r="AE59" s="20">
        <f>Stacjonarne!AE62</f>
        <v>6</v>
      </c>
      <c r="AF59" s="20" t="str">
        <f>Stacjonarne!AF62</f>
        <v>MPD</v>
      </c>
    </row>
    <row r="60" spans="1:33">
      <c r="A60" s="157">
        <v>4</v>
      </c>
      <c r="B60" s="83" t="s">
        <v>15</v>
      </c>
      <c r="C60" s="23">
        <f t="shared" si="19"/>
        <v>0</v>
      </c>
      <c r="D60" s="23">
        <f t="shared" si="19"/>
        <v>0</v>
      </c>
      <c r="E60" s="158"/>
      <c r="F60" s="158" t="s">
        <v>20</v>
      </c>
      <c r="G60" s="75">
        <v>250</v>
      </c>
      <c r="H60" s="157"/>
      <c r="I60" s="155"/>
      <c r="J60" s="93"/>
      <c r="K60" s="155"/>
      <c r="L60" s="155"/>
      <c r="M60" s="94"/>
      <c r="N60" s="157"/>
      <c r="O60" s="155"/>
      <c r="P60" s="93"/>
      <c r="Q60" s="155"/>
      <c r="R60" s="155"/>
      <c r="S60" s="94"/>
      <c r="T60" s="157"/>
      <c r="U60" s="155"/>
      <c r="V60" s="93"/>
      <c r="W60" s="155"/>
      <c r="X60" s="155"/>
      <c r="Y60" s="95">
        <v>10</v>
      </c>
      <c r="Z60" s="30"/>
      <c r="AA60" s="203">
        <f t="shared" si="2"/>
        <v>10</v>
      </c>
      <c r="AB60" s="13">
        <f t="shared" si="3"/>
        <v>250</v>
      </c>
      <c r="AC60" s="20">
        <f t="shared" si="4"/>
        <v>0</v>
      </c>
      <c r="AD60" s="20">
        <f t="shared" si="5"/>
        <v>250</v>
      </c>
      <c r="AE60" s="20">
        <f>Stacjonarne!AE63</f>
        <v>6</v>
      </c>
      <c r="AF60" s="20" t="str">
        <f>Stacjonarne!AF63</f>
        <v>MPD</v>
      </c>
    </row>
    <row r="61" spans="1:33">
      <c r="A61" s="157"/>
      <c r="B61" s="91" t="s">
        <v>145</v>
      </c>
      <c r="C61" s="218">
        <f>SUM(C57:C60)</f>
        <v>9</v>
      </c>
      <c r="D61" s="218">
        <f t="shared" ref="D61" si="20">SUM(D57:D60)</f>
        <v>0</v>
      </c>
      <c r="E61" s="218">
        <f>C61+D61</f>
        <v>9</v>
      </c>
      <c r="F61" s="96"/>
      <c r="G61" s="97"/>
      <c r="H61" s="176">
        <f>SUM(H9:H60)</f>
        <v>97.2</v>
      </c>
      <c r="I61" s="155">
        <f>SUM(I9:I60)</f>
        <v>101.4</v>
      </c>
      <c r="J61" s="155"/>
      <c r="K61" s="177">
        <f>SUM(K9:K60)</f>
        <v>93.6</v>
      </c>
      <c r="L61" s="155">
        <f>SUM(L9:L60)</f>
        <v>123</v>
      </c>
      <c r="M61" s="161"/>
      <c r="N61" s="157">
        <f>SUM(N9:N60)</f>
        <v>72</v>
      </c>
      <c r="O61" s="155">
        <f>SUM(O9:O60)</f>
        <v>180.2</v>
      </c>
      <c r="P61" s="155"/>
      <c r="Q61" s="155">
        <f>SUM(Q9:Q60)</f>
        <v>93</v>
      </c>
      <c r="R61" s="155">
        <f>SUM(R9:R60)</f>
        <v>141</v>
      </c>
      <c r="S61" s="161"/>
      <c r="T61" s="157">
        <f>SUM(T9:T60)</f>
        <v>48</v>
      </c>
      <c r="U61" s="155">
        <f>SUM(U9:U60)</f>
        <v>108</v>
      </c>
      <c r="V61" s="155"/>
      <c r="W61" s="155">
        <f>SUM(W9:W60)</f>
        <v>57</v>
      </c>
      <c r="X61" s="155">
        <f>SUM(X9:X60)</f>
        <v>117.6</v>
      </c>
      <c r="Y61" s="161"/>
      <c r="Z61" s="30"/>
      <c r="AA61" s="203">
        <f t="shared" si="2"/>
        <v>0</v>
      </c>
      <c r="AB61" s="13"/>
      <c r="AC61" s="20"/>
      <c r="AD61" s="20"/>
    </row>
    <row r="62" spans="1:33">
      <c r="A62" s="208"/>
      <c r="B62" s="219" t="s">
        <v>19</v>
      </c>
      <c r="C62" s="227">
        <f>C19+C40+C43+C52+C55+C61</f>
        <v>460.8</v>
      </c>
      <c r="D62" s="227">
        <f>D19+D40+D43+D52+D55+D61</f>
        <v>771.2</v>
      </c>
      <c r="E62" s="227">
        <f>C62+D62</f>
        <v>1232</v>
      </c>
      <c r="F62" s="96"/>
      <c r="G62" s="96"/>
      <c r="H62" s="216"/>
      <c r="I62" s="209"/>
      <c r="J62" s="209"/>
      <c r="K62" s="215"/>
      <c r="L62" s="209"/>
      <c r="M62" s="210"/>
      <c r="N62" s="208"/>
      <c r="O62" s="209"/>
      <c r="P62" s="209"/>
      <c r="Q62" s="213"/>
      <c r="R62" s="209"/>
      <c r="S62" s="210"/>
      <c r="T62" s="208"/>
      <c r="U62" s="209"/>
      <c r="V62" s="209"/>
      <c r="W62" s="213"/>
      <c r="X62" s="209"/>
      <c r="Y62" s="210"/>
      <c r="Z62" s="30"/>
      <c r="AA62" s="212"/>
      <c r="AB62" s="13"/>
      <c r="AC62" s="212"/>
      <c r="AD62" s="212"/>
      <c r="AE62" s="212"/>
      <c r="AF62" s="212"/>
    </row>
    <row r="63" spans="1:33" ht="18">
      <c r="A63" s="98"/>
      <c r="B63" s="99" t="s">
        <v>16</v>
      </c>
      <c r="C63" s="291">
        <f>H63+K63+N63+Q63+T63+W63</f>
        <v>1232</v>
      </c>
      <c r="D63" s="291"/>
      <c r="E63" s="291"/>
      <c r="F63" s="291"/>
      <c r="G63" s="291"/>
      <c r="H63" s="292">
        <f>H61+I61</f>
        <v>198.60000000000002</v>
      </c>
      <c r="I63" s="283"/>
      <c r="J63" s="172"/>
      <c r="K63" s="282">
        <f>K61+L61</f>
        <v>216.6</v>
      </c>
      <c r="L63" s="283"/>
      <c r="M63" s="173"/>
      <c r="N63" s="292">
        <f>N61+O61</f>
        <v>252.2</v>
      </c>
      <c r="O63" s="283"/>
      <c r="P63" s="174"/>
      <c r="Q63" s="282">
        <f>Q61+R61</f>
        <v>234</v>
      </c>
      <c r="R63" s="283"/>
      <c r="S63" s="173"/>
      <c r="T63" s="292">
        <f>T61+U61</f>
        <v>156</v>
      </c>
      <c r="U63" s="283"/>
      <c r="V63" s="175"/>
      <c r="W63" s="282">
        <f>W61+X61</f>
        <v>174.6</v>
      </c>
      <c r="X63" s="283"/>
      <c r="Y63" s="29"/>
      <c r="Z63" s="30"/>
      <c r="AA63" s="100">
        <f>SUM(AA9:AA61)</f>
        <v>180</v>
      </c>
      <c r="AB63" s="101">
        <f>SUM(AB9:AB61)</f>
        <v>4450</v>
      </c>
      <c r="AC63" s="101">
        <f>SUM(AC9:AC61)</f>
        <v>1663</v>
      </c>
      <c r="AD63" s="101">
        <f>SUM(AD9:AD61)</f>
        <v>3245</v>
      </c>
      <c r="AG63" s="206" t="e">
        <f>SUM(#REF!)</f>
        <v>#REF!</v>
      </c>
    </row>
    <row r="64" spans="1:33" ht="15.75" thickBot="1">
      <c r="A64" s="284"/>
      <c r="B64" s="102"/>
      <c r="C64" s="285" t="s">
        <v>75</v>
      </c>
      <c r="D64" s="286"/>
      <c r="E64" s="287"/>
      <c r="F64" s="288">
        <f>G19+G40+G43+G52+G55+G60</f>
        <v>2095</v>
      </c>
      <c r="G64" s="289"/>
      <c r="H64" s="290"/>
      <c r="I64" s="280"/>
      <c r="J64" s="278">
        <f>SUM(J9:J63)</f>
        <v>30</v>
      </c>
      <c r="K64" s="281"/>
      <c r="L64" s="280"/>
      <c r="M64" s="278">
        <f>SUM(M9:M63)</f>
        <v>30</v>
      </c>
      <c r="N64" s="279"/>
      <c r="O64" s="280"/>
      <c r="P64" s="278">
        <f>SUM(P9:P63)</f>
        <v>31</v>
      </c>
      <c r="Q64" s="281"/>
      <c r="R64" s="280"/>
      <c r="S64" s="278">
        <f>SUM(S9:S63)</f>
        <v>29</v>
      </c>
      <c r="T64" s="279"/>
      <c r="U64" s="280"/>
      <c r="V64" s="278">
        <f>SUM(V9:V63)</f>
        <v>26</v>
      </c>
      <c r="W64" s="281"/>
      <c r="X64" s="280"/>
      <c r="Y64" s="278">
        <f>SUM(Y9:Y63)</f>
        <v>34</v>
      </c>
      <c r="Z64" s="103"/>
      <c r="AB64" s="13"/>
      <c r="AC64" s="104">
        <f>AC63/AB63</f>
        <v>0.37370786516853932</v>
      </c>
      <c r="AD64" s="104">
        <f>AD63/AB63</f>
        <v>0.72921348314606738</v>
      </c>
      <c r="AG64" s="206" t="e">
        <f>SUM(#REF!)</f>
        <v>#REF!</v>
      </c>
    </row>
    <row r="65" spans="1:33" ht="15.75" thickBot="1">
      <c r="A65" s="265"/>
      <c r="B65" s="105" t="s">
        <v>17</v>
      </c>
      <c r="C65" s="106"/>
      <c r="D65" s="107"/>
      <c r="E65" s="108"/>
      <c r="F65" s="109"/>
      <c r="G65" s="110"/>
      <c r="H65" s="255"/>
      <c r="I65" s="250"/>
      <c r="J65" s="252"/>
      <c r="K65" s="248"/>
      <c r="L65" s="250"/>
      <c r="M65" s="252"/>
      <c r="N65" s="263"/>
      <c r="O65" s="250"/>
      <c r="P65" s="252"/>
      <c r="Q65" s="248"/>
      <c r="R65" s="250"/>
      <c r="S65" s="252"/>
      <c r="T65" s="263"/>
      <c r="U65" s="250"/>
      <c r="V65" s="252"/>
      <c r="W65" s="248"/>
      <c r="X65" s="250"/>
      <c r="Y65" s="252"/>
      <c r="Z65" s="111"/>
      <c r="AA65" s="20" t="s">
        <v>30</v>
      </c>
      <c r="AB65" s="13" t="s">
        <v>2</v>
      </c>
      <c r="AC65" s="20" t="s">
        <v>31</v>
      </c>
      <c r="AD65" s="112" t="s">
        <v>32</v>
      </c>
      <c r="AG65" s="207" t="e">
        <f>SUM(#REF!)</f>
        <v>#REF!</v>
      </c>
    </row>
    <row r="66" spans="1:33">
      <c r="AA66" s="20">
        <f>AB66+AC66</f>
        <v>1232</v>
      </c>
      <c r="AB66" s="13">
        <f>H61+K61+N61+Q61+T61+W61</f>
        <v>460.8</v>
      </c>
      <c r="AC66" s="13">
        <f>I61+L61+O61+R61+U61+X61</f>
        <v>771.2</v>
      </c>
      <c r="AD66" s="20"/>
    </row>
    <row r="67" spans="1:33" ht="15.75" thickBot="1">
      <c r="AA67" s="114" t="s">
        <v>33</v>
      </c>
      <c r="AB67" s="115">
        <f>AB66/AA66</f>
        <v>0.37402597402597404</v>
      </c>
      <c r="AC67" s="116">
        <f>AC66/AA66</f>
        <v>0.62597402597402596</v>
      </c>
      <c r="AD67" s="114"/>
    </row>
    <row r="68" spans="1:33">
      <c r="AA68" s="20">
        <f>E55</f>
        <v>0</v>
      </c>
      <c r="AB68" s="13"/>
      <c r="AC68" s="20"/>
      <c r="AD68" s="1" t="s">
        <v>34</v>
      </c>
    </row>
    <row r="69" spans="1:33">
      <c r="AA69" s="20">
        <f>AB69+AC69</f>
        <v>1232</v>
      </c>
      <c r="AB69" s="13">
        <f>AB66</f>
        <v>460.8</v>
      </c>
      <c r="AC69" s="20">
        <f>AC66-AA68</f>
        <v>771.2</v>
      </c>
      <c r="AD69" s="20"/>
    </row>
    <row r="70" spans="1:33" ht="15.75" thickBot="1">
      <c r="AA70" s="114"/>
      <c r="AB70" s="115">
        <f>AB69/AA69</f>
        <v>0.37402597402597404</v>
      </c>
      <c r="AC70" s="116">
        <f>AC69/AA69</f>
        <v>0.62597402597402596</v>
      </c>
      <c r="AD70" s="114"/>
    </row>
    <row r="71" spans="1:33">
      <c r="AA71" s="20"/>
      <c r="AB71" s="13"/>
      <c r="AC71" s="20"/>
    </row>
    <row r="72" spans="1:33">
      <c r="AA72" s="20"/>
      <c r="AB72" s="13"/>
      <c r="AC72" s="20"/>
      <c r="AD72" s="20"/>
    </row>
    <row r="73" spans="1:33" ht="15.75" thickBot="1">
      <c r="AA73" s="114"/>
      <c r="AB73" s="115"/>
      <c r="AC73" s="116"/>
      <c r="AD73" s="114"/>
    </row>
  </sheetData>
  <mergeCells count="47">
    <mergeCell ref="A1:Y1"/>
    <mergeCell ref="A2:Y2"/>
    <mergeCell ref="A3:Y3"/>
    <mergeCell ref="A4:A6"/>
    <mergeCell ref="B4:B6"/>
    <mergeCell ref="C4:G6"/>
    <mergeCell ref="H4:M4"/>
    <mergeCell ref="N4:S4"/>
    <mergeCell ref="T4:Y4"/>
    <mergeCell ref="C56:E56"/>
    <mergeCell ref="Z4:Z7"/>
    <mergeCell ref="H5:J6"/>
    <mergeCell ref="K5:M6"/>
    <mergeCell ref="N5:P6"/>
    <mergeCell ref="Q5:S6"/>
    <mergeCell ref="T5:V6"/>
    <mergeCell ref="W5:Y6"/>
    <mergeCell ref="C44:E44"/>
    <mergeCell ref="C53:E53"/>
    <mergeCell ref="W63:X63"/>
    <mergeCell ref="A64:A65"/>
    <mergeCell ref="C64:E64"/>
    <mergeCell ref="F64:G64"/>
    <mergeCell ref="H64:H65"/>
    <mergeCell ref="I64:I65"/>
    <mergeCell ref="J64:J65"/>
    <mergeCell ref="K64:K65"/>
    <mergeCell ref="L64:L65"/>
    <mergeCell ref="M64:M65"/>
    <mergeCell ref="C63:G63"/>
    <mergeCell ref="H63:I63"/>
    <mergeCell ref="K63:L63"/>
    <mergeCell ref="N63:O63"/>
    <mergeCell ref="Q63:R63"/>
    <mergeCell ref="T63:U63"/>
    <mergeCell ref="Y64:Y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&amp;RTiR  1 stopień</oddHead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9" sqref="A9"/>
    </sheetView>
  </sheetViews>
  <sheetFormatPr defaultRowHeight="15"/>
  <cols>
    <col min="1" max="1" width="4.7109375" customWidth="1"/>
    <col min="2" max="2" width="23" customWidth="1"/>
    <col min="3" max="3" width="9.140625" customWidth="1"/>
    <col min="7" max="7" width="13.5703125" customWidth="1"/>
  </cols>
  <sheetData>
    <row r="1" spans="1:8" ht="15.75">
      <c r="A1" s="151" t="e">
        <f>Stacjonarne!#REF!</f>
        <v>#REF!</v>
      </c>
    </row>
    <row r="2" spans="1:8" ht="15.75">
      <c r="A2" s="151" t="s">
        <v>111</v>
      </c>
      <c r="D2" s="143"/>
    </row>
    <row r="3" spans="1:8" ht="15.75">
      <c r="A3" s="151"/>
      <c r="D3" s="143"/>
    </row>
    <row r="4" spans="1:8" ht="15.75">
      <c r="A4" s="151" t="s">
        <v>119</v>
      </c>
    </row>
    <row r="5" spans="1:8">
      <c r="A5" s="144" t="e">
        <f>Stacjonarne!#REF!</f>
        <v>#REF!</v>
      </c>
      <c r="B5" s="295" t="e">
        <f>Stacjonarne!#REF!</f>
        <v>#REF!</v>
      </c>
      <c r="C5" s="295"/>
      <c r="D5" s="295"/>
      <c r="E5" s="295"/>
      <c r="F5" s="295"/>
      <c r="G5" s="296" t="s">
        <v>117</v>
      </c>
      <c r="H5" s="297"/>
    </row>
    <row r="6" spans="1:8">
      <c r="A6" s="144" t="e">
        <f>Stacjonarne!#REF!</f>
        <v>#REF!</v>
      </c>
      <c r="B6" s="295" t="e">
        <f>Stacjonarne!#REF!</f>
        <v>#REF!</v>
      </c>
      <c r="C6" s="295"/>
      <c r="D6" s="295"/>
      <c r="E6" s="295"/>
      <c r="F6" s="295"/>
      <c r="G6" s="296"/>
      <c r="H6" s="297"/>
    </row>
    <row r="7" spans="1:8">
      <c r="A7" s="144" t="e">
        <f>Stacjonarne!#REF!</f>
        <v>#REF!</v>
      </c>
      <c r="B7" s="295" t="e">
        <f>Stacjonarne!#REF!</f>
        <v>#REF!</v>
      </c>
      <c r="C7" s="295"/>
      <c r="D7" s="295"/>
      <c r="E7" s="295"/>
      <c r="F7" s="295"/>
      <c r="G7" s="298" t="s">
        <v>116</v>
      </c>
      <c r="H7" s="299"/>
    </row>
    <row r="8" spans="1:8" ht="27.75" customHeight="1">
      <c r="A8" s="149"/>
      <c r="B8" s="150"/>
      <c r="C8" s="150"/>
      <c r="D8" s="150"/>
      <c r="E8" s="150"/>
      <c r="F8" s="150"/>
      <c r="G8" s="149"/>
      <c r="H8" s="149"/>
    </row>
    <row r="9" spans="1:8">
      <c r="A9" s="143" t="s">
        <v>118</v>
      </c>
    </row>
    <row r="10" spans="1:8">
      <c r="A10" s="140" t="s">
        <v>108</v>
      </c>
      <c r="B10" s="140" t="s">
        <v>0</v>
      </c>
      <c r="C10" s="140" t="s">
        <v>112</v>
      </c>
      <c r="D10" s="140" t="s">
        <v>2</v>
      </c>
      <c r="E10" s="140" t="s">
        <v>31</v>
      </c>
      <c r="F10" s="140" t="s">
        <v>109</v>
      </c>
      <c r="G10" s="304" t="s">
        <v>113</v>
      </c>
      <c r="H10" s="304"/>
    </row>
    <row r="11" spans="1:8" s="139" customFormat="1" ht="30" customHeight="1">
      <c r="A11" s="300" t="s">
        <v>103</v>
      </c>
      <c r="B11" s="302" t="e">
        <f>Stacjonarne!#REF!</f>
        <v>#REF!</v>
      </c>
      <c r="C11" s="142" t="s">
        <v>110</v>
      </c>
      <c r="D11" s="141" t="e">
        <f>Stacjonarne!#REF!</f>
        <v>#REF!</v>
      </c>
      <c r="E11" s="141" t="e">
        <f>Stacjonarne!#REF!</f>
        <v>#REF!</v>
      </c>
      <c r="F11" s="141" t="e">
        <f>Stacjonarne!#REF!</f>
        <v>#REF!</v>
      </c>
    </row>
    <row r="12" spans="1:8" s="139" customFormat="1" ht="30" customHeight="1">
      <c r="A12" s="301"/>
      <c r="B12" s="303"/>
      <c r="C12" s="142" t="s">
        <v>102</v>
      </c>
      <c r="D12" s="141">
        <f>Stacjonarne!C16</f>
        <v>20</v>
      </c>
      <c r="E12" s="141">
        <f>Stacjonarne!D16</f>
        <v>22</v>
      </c>
      <c r="F12" s="141">
        <f>Stacjonarne!E16</f>
        <v>42</v>
      </c>
      <c r="G12" s="142" t="e">
        <f>Stacjonarne!#REF!</f>
        <v>#REF!</v>
      </c>
      <c r="H12" s="148" t="e">
        <f>Stacjonarne!#REF!</f>
        <v>#REF!</v>
      </c>
    </row>
    <row r="13" spans="1:8" s="139" customFormat="1" ht="30" customHeight="1">
      <c r="A13" s="300" t="s">
        <v>104</v>
      </c>
      <c r="B13" s="302" t="e">
        <f>Stacjonarne!#REF!</f>
        <v>#REF!</v>
      </c>
      <c r="C13" s="142" t="s">
        <v>110</v>
      </c>
      <c r="D13" s="141" t="e">
        <f>Stacjonarne!#REF!</f>
        <v>#REF!</v>
      </c>
      <c r="E13" s="141" t="e">
        <f>Stacjonarne!#REF!</f>
        <v>#REF!</v>
      </c>
      <c r="F13" s="141" t="e">
        <f>Stacjonarne!#REF!</f>
        <v>#REF!</v>
      </c>
    </row>
    <row r="14" spans="1:8" s="139" customFormat="1" ht="30" customHeight="1">
      <c r="A14" s="301"/>
      <c r="B14" s="303"/>
      <c r="C14" s="142" t="s">
        <v>102</v>
      </c>
      <c r="D14" s="141">
        <f>Stacjonarne!C21</f>
        <v>22</v>
      </c>
      <c r="E14" s="141">
        <f>Stacjonarne!D21</f>
        <v>14</v>
      </c>
      <c r="F14" s="141">
        <f>Stacjonarne!E21</f>
        <v>36</v>
      </c>
      <c r="G14" s="142" t="e">
        <f>Stacjonarne!#REF!</f>
        <v>#REF!</v>
      </c>
      <c r="H14" s="148" t="e">
        <f>Stacjonarne!#REF!</f>
        <v>#REF!</v>
      </c>
    </row>
    <row r="15" spans="1:8" s="139" customFormat="1" ht="30" customHeight="1">
      <c r="A15" s="300" t="s">
        <v>105</v>
      </c>
      <c r="B15" s="302" t="e">
        <f>Stacjonarne!#REF!</f>
        <v>#REF!</v>
      </c>
      <c r="C15" s="142" t="s">
        <v>110</v>
      </c>
      <c r="D15" s="141" t="e">
        <f>Stacjonarne!#REF!</f>
        <v>#REF!</v>
      </c>
      <c r="E15" s="141" t="e">
        <f>Stacjonarne!#REF!</f>
        <v>#REF!</v>
      </c>
      <c r="F15" s="141" t="e">
        <f>Stacjonarne!#REF!</f>
        <v>#REF!</v>
      </c>
    </row>
    <row r="16" spans="1:8" s="139" customFormat="1" ht="30" customHeight="1">
      <c r="A16" s="301"/>
      <c r="B16" s="303"/>
      <c r="C16" s="142" t="s">
        <v>102</v>
      </c>
      <c r="D16" s="141">
        <f>Stacjonarne!C29</f>
        <v>26</v>
      </c>
      <c r="E16" s="141">
        <f>Stacjonarne!D29</f>
        <v>25</v>
      </c>
      <c r="F16" s="141">
        <f>Stacjonarne!E29</f>
        <v>51</v>
      </c>
      <c r="G16" s="142" t="e">
        <f>Stacjonarne!#REF!</f>
        <v>#REF!</v>
      </c>
      <c r="H16" s="148" t="e">
        <f>Stacjonarne!#REF!</f>
        <v>#REF!</v>
      </c>
    </row>
    <row r="17" spans="1:8" s="139" customFormat="1" ht="30" customHeight="1">
      <c r="A17" s="300" t="s">
        <v>106</v>
      </c>
      <c r="B17" s="302" t="e">
        <f>Stacjonarne!#REF!</f>
        <v>#REF!</v>
      </c>
      <c r="C17" s="142" t="s">
        <v>110</v>
      </c>
      <c r="D17" s="141" t="e">
        <f>Stacjonarne!#REF!</f>
        <v>#REF!</v>
      </c>
      <c r="E17" s="141" t="e">
        <f>Stacjonarne!#REF!</f>
        <v>#REF!</v>
      </c>
      <c r="F17" s="141" t="e">
        <f>Stacjonarne!#REF!</f>
        <v>#REF!</v>
      </c>
    </row>
    <row r="18" spans="1:8" s="139" customFormat="1" ht="30" customHeight="1">
      <c r="A18" s="301"/>
      <c r="B18" s="303"/>
      <c r="C18" s="142" t="s">
        <v>102</v>
      </c>
      <c r="D18" s="141">
        <f>Stacjonarne!C35</f>
        <v>20</v>
      </c>
      <c r="E18" s="141">
        <f>Stacjonarne!D35</f>
        <v>14</v>
      </c>
      <c r="F18" s="141">
        <f>Stacjonarne!E35</f>
        <v>34</v>
      </c>
      <c r="G18" s="142" t="e">
        <f>Stacjonarne!#REF!</f>
        <v>#REF!</v>
      </c>
      <c r="H18" s="148" t="e">
        <f>Stacjonarne!#REF!</f>
        <v>#REF!</v>
      </c>
    </row>
    <row r="19" spans="1:8" s="139" customFormat="1" ht="30" customHeight="1">
      <c r="A19" s="300" t="s">
        <v>107</v>
      </c>
      <c r="B19" s="302" t="e">
        <f>Stacjonarne!#REF!</f>
        <v>#REF!</v>
      </c>
      <c r="C19" s="142" t="s">
        <v>110</v>
      </c>
      <c r="D19" s="141" t="e">
        <f>Stacjonarne!#REF!</f>
        <v>#REF!</v>
      </c>
      <c r="E19" s="141" t="e">
        <f>Stacjonarne!#REF!</f>
        <v>#REF!</v>
      </c>
      <c r="F19" s="141" t="e">
        <f>Stacjonarne!#REF!</f>
        <v>#REF!</v>
      </c>
    </row>
    <row r="20" spans="1:8" s="139" customFormat="1" ht="30" customHeight="1">
      <c r="A20" s="301"/>
      <c r="B20" s="303"/>
      <c r="C20" s="142" t="s">
        <v>102</v>
      </c>
      <c r="D20" s="141">
        <f>Stacjonarne!C39</f>
        <v>30</v>
      </c>
      <c r="E20" s="141">
        <f>Stacjonarne!D39</f>
        <v>0</v>
      </c>
      <c r="F20" s="141">
        <f>Stacjonarne!E39</f>
        <v>30</v>
      </c>
      <c r="G20" s="142" t="e">
        <f>Stacjonarne!#REF!</f>
        <v>#REF!</v>
      </c>
      <c r="H20" s="148" t="e">
        <f>Stacjonarne!#REF!</f>
        <v>#REF!</v>
      </c>
    </row>
    <row r="21" spans="1:8" s="139" customFormat="1" ht="30" customHeight="1">
      <c r="A21" s="141" t="s">
        <v>114</v>
      </c>
      <c r="B21" s="147" t="s">
        <v>115</v>
      </c>
      <c r="C21" s="142" t="s">
        <v>110</v>
      </c>
      <c r="D21" s="148">
        <f>Stacjonarne!C50</f>
        <v>10</v>
      </c>
      <c r="E21" s="141">
        <f>Stacjonarne!D50</f>
        <v>80</v>
      </c>
      <c r="F21" s="141">
        <f>Stacjonarne!E50</f>
        <v>90</v>
      </c>
      <c r="G21" s="146"/>
      <c r="H21" s="145"/>
    </row>
    <row r="23" spans="1:8">
      <c r="G23" t="e">
        <f>Stacjonarne!#REF!</f>
        <v>#REF!</v>
      </c>
      <c r="H23" t="e">
        <f>Stacjonarne!#REF!</f>
        <v>#REF!</v>
      </c>
    </row>
    <row r="24" spans="1:8">
      <c r="G24" t="e">
        <f>Stacjonarne!#REF!</f>
        <v>#REF!</v>
      </c>
      <c r="H24">
        <v>2145</v>
      </c>
    </row>
    <row r="25" spans="1:8">
      <c r="G25" t="e">
        <f>Stacjonarne!#REF!</f>
        <v>#REF!</v>
      </c>
      <c r="H25">
        <f>Stacjonarne!C65</f>
        <v>1960</v>
      </c>
    </row>
  </sheetData>
  <mergeCells count="16">
    <mergeCell ref="A19:A20"/>
    <mergeCell ref="B19:B20"/>
    <mergeCell ref="B7:F7"/>
    <mergeCell ref="B6:F6"/>
    <mergeCell ref="G10:H10"/>
    <mergeCell ref="A11:A12"/>
    <mergeCell ref="B11:B12"/>
    <mergeCell ref="A13:A14"/>
    <mergeCell ref="B13:B14"/>
    <mergeCell ref="A15:A16"/>
    <mergeCell ref="B15:B16"/>
    <mergeCell ref="B5:F5"/>
    <mergeCell ref="G5:H6"/>
    <mergeCell ref="G7:H7"/>
    <mergeCell ref="A17:A18"/>
    <mergeCell ref="B17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J59" sqref="J59"/>
    </sheetView>
  </sheetViews>
  <sheetFormatPr defaultRowHeight="15"/>
  <cols>
    <col min="1" max="1" width="3.7109375" customWidth="1"/>
    <col min="2" max="2" width="22.5703125" style="205" customWidth="1"/>
  </cols>
  <sheetData>
    <row r="1" spans="1:8">
      <c r="A1" t="s">
        <v>140</v>
      </c>
    </row>
    <row r="6" spans="1:8">
      <c r="C6" t="s">
        <v>137</v>
      </c>
    </row>
    <row r="7" spans="1:8">
      <c r="B7" s="205" t="s">
        <v>27</v>
      </c>
      <c r="C7" t="s">
        <v>135</v>
      </c>
      <c r="D7" t="s">
        <v>136</v>
      </c>
      <c r="E7" t="s">
        <v>138</v>
      </c>
    </row>
    <row r="8" spans="1:8">
      <c r="C8" t="s">
        <v>141</v>
      </c>
      <c r="D8" t="s">
        <v>141</v>
      </c>
      <c r="E8" t="s">
        <v>141</v>
      </c>
      <c r="H8" s="206"/>
    </row>
    <row r="9" spans="1:8">
      <c r="B9" s="205">
        <v>3</v>
      </c>
      <c r="C9" t="s">
        <v>141</v>
      </c>
      <c r="D9" t="s">
        <v>139</v>
      </c>
      <c r="E9" t="s">
        <v>141</v>
      </c>
      <c r="H9" s="206"/>
    </row>
    <row r="10" spans="1:8">
      <c r="B10" s="205">
        <v>4</v>
      </c>
      <c r="C10" t="s">
        <v>139</v>
      </c>
      <c r="D10" t="s">
        <v>141</v>
      </c>
      <c r="E10" t="s">
        <v>141</v>
      </c>
      <c r="H10" s="206"/>
    </row>
    <row r="11" spans="1:8">
      <c r="B11" s="205">
        <v>2</v>
      </c>
      <c r="C11" t="s">
        <v>141</v>
      </c>
      <c r="D11" t="s">
        <v>139</v>
      </c>
      <c r="E11" t="s">
        <v>141</v>
      </c>
      <c r="H11" s="206"/>
    </row>
    <row r="12" spans="1:8">
      <c r="B12" s="205">
        <v>3</v>
      </c>
      <c r="C12" t="s">
        <v>141</v>
      </c>
      <c r="D12" t="s">
        <v>141</v>
      </c>
      <c r="E12" t="s">
        <v>139</v>
      </c>
      <c r="H12" s="206"/>
    </row>
    <row r="13" spans="1:8">
      <c r="B13" s="205">
        <v>4</v>
      </c>
      <c r="C13" t="s">
        <v>139</v>
      </c>
      <c r="D13" t="s">
        <v>141</v>
      </c>
      <c r="E13" t="s">
        <v>141</v>
      </c>
      <c r="H13" s="206"/>
    </row>
    <row r="14" spans="1:8">
      <c r="B14" s="205">
        <v>4</v>
      </c>
      <c r="C14" t="s">
        <v>139</v>
      </c>
      <c r="D14" t="s">
        <v>141</v>
      </c>
      <c r="E14" t="s">
        <v>141</v>
      </c>
      <c r="H14" s="206"/>
    </row>
    <row r="15" spans="1:8">
      <c r="B15" s="205">
        <v>5</v>
      </c>
      <c r="C15" t="s">
        <v>139</v>
      </c>
      <c r="D15" t="s">
        <v>141</v>
      </c>
      <c r="E15" t="s">
        <v>141</v>
      </c>
      <c r="H15" s="206"/>
    </row>
    <row r="16" spans="1:8">
      <c r="B16" s="205">
        <v>4</v>
      </c>
      <c r="C16" t="s">
        <v>139</v>
      </c>
      <c r="D16" t="s">
        <v>141</v>
      </c>
      <c r="E16" t="s">
        <v>141</v>
      </c>
      <c r="H16" s="206"/>
    </row>
    <row r="17" spans="2:8">
      <c r="B17" s="205">
        <v>2</v>
      </c>
      <c r="C17" t="s">
        <v>139</v>
      </c>
      <c r="D17" t="s">
        <v>141</v>
      </c>
      <c r="E17" t="s">
        <v>141</v>
      </c>
      <c r="H17" s="206"/>
    </row>
    <row r="18" spans="2:8">
      <c r="B18" s="205">
        <v>3</v>
      </c>
      <c r="C18" t="s">
        <v>141</v>
      </c>
      <c r="D18" t="s">
        <v>141</v>
      </c>
      <c r="E18" t="s">
        <v>139</v>
      </c>
      <c r="H18" s="206"/>
    </row>
    <row r="19" spans="2:8">
      <c r="B19" s="205">
        <v>0</v>
      </c>
      <c r="C19" t="s">
        <v>141</v>
      </c>
      <c r="D19" t="s">
        <v>141</v>
      </c>
      <c r="E19" t="s">
        <v>141</v>
      </c>
      <c r="H19" s="206"/>
    </row>
    <row r="20" spans="2:8">
      <c r="B20" s="205">
        <v>0</v>
      </c>
      <c r="C20" t="s">
        <v>141</v>
      </c>
      <c r="D20" t="s">
        <v>141</v>
      </c>
      <c r="E20" t="s">
        <v>141</v>
      </c>
      <c r="H20" s="206"/>
    </row>
    <row r="21" spans="2:8">
      <c r="B21" s="205">
        <v>4</v>
      </c>
      <c r="C21" t="s">
        <v>139</v>
      </c>
      <c r="D21" t="s">
        <v>141</v>
      </c>
      <c r="E21" t="s">
        <v>141</v>
      </c>
      <c r="H21" s="206"/>
    </row>
    <row r="22" spans="2:8">
      <c r="B22" s="205">
        <v>4</v>
      </c>
      <c r="C22" t="s">
        <v>139</v>
      </c>
      <c r="D22" t="s">
        <v>141</v>
      </c>
      <c r="E22" t="s">
        <v>141</v>
      </c>
      <c r="H22" s="206"/>
    </row>
    <row r="23" spans="2:8">
      <c r="B23" s="205">
        <v>4</v>
      </c>
      <c r="C23" t="s">
        <v>139</v>
      </c>
      <c r="D23" t="s">
        <v>141</v>
      </c>
      <c r="E23" t="s">
        <v>141</v>
      </c>
      <c r="H23" s="206"/>
    </row>
    <row r="24" spans="2:8">
      <c r="B24" s="205">
        <v>4</v>
      </c>
      <c r="C24" t="s">
        <v>139</v>
      </c>
      <c r="D24" t="s">
        <v>141</v>
      </c>
      <c r="E24" t="s">
        <v>141</v>
      </c>
      <c r="H24" s="206"/>
    </row>
    <row r="25" spans="2:8">
      <c r="B25" s="205">
        <v>2</v>
      </c>
      <c r="C25" t="s">
        <v>139</v>
      </c>
      <c r="D25" t="s">
        <v>141</v>
      </c>
      <c r="E25" t="s">
        <v>141</v>
      </c>
      <c r="H25" s="206"/>
    </row>
    <row r="26" spans="2:8">
      <c r="B26" s="205">
        <v>5</v>
      </c>
      <c r="C26" t="s">
        <v>141</v>
      </c>
      <c r="D26" t="s">
        <v>139</v>
      </c>
      <c r="E26" t="s">
        <v>141</v>
      </c>
      <c r="H26" s="206"/>
    </row>
    <row r="27" spans="2:8">
      <c r="B27" s="205">
        <v>5</v>
      </c>
      <c r="C27" t="s">
        <v>141</v>
      </c>
      <c r="D27" t="s">
        <v>141</v>
      </c>
      <c r="E27" t="s">
        <v>139</v>
      </c>
      <c r="H27" s="206"/>
    </row>
    <row r="28" spans="2:8">
      <c r="B28" s="205">
        <v>4</v>
      </c>
      <c r="C28" t="s">
        <v>141</v>
      </c>
      <c r="D28" t="s">
        <v>139</v>
      </c>
      <c r="E28" t="s">
        <v>141</v>
      </c>
      <c r="H28" s="206"/>
    </row>
    <row r="29" spans="2:8">
      <c r="B29" s="205">
        <v>4</v>
      </c>
      <c r="C29" t="s">
        <v>141</v>
      </c>
      <c r="D29" t="s">
        <v>141</v>
      </c>
      <c r="E29" t="s">
        <v>139</v>
      </c>
      <c r="H29" s="206"/>
    </row>
    <row r="30" spans="2:8">
      <c r="B30" s="205">
        <v>4</v>
      </c>
      <c r="C30" t="s">
        <v>141</v>
      </c>
      <c r="D30" t="s">
        <v>141</v>
      </c>
      <c r="E30" t="s">
        <v>139</v>
      </c>
      <c r="H30" s="206"/>
    </row>
    <row r="31" spans="2:8">
      <c r="B31" s="205">
        <v>3</v>
      </c>
      <c r="C31" t="s">
        <v>141</v>
      </c>
      <c r="D31" t="s">
        <v>139</v>
      </c>
      <c r="E31" t="s">
        <v>141</v>
      </c>
      <c r="H31" s="206"/>
    </row>
    <row r="32" spans="2:8">
      <c r="B32" s="205">
        <v>2</v>
      </c>
      <c r="C32" t="s">
        <v>141</v>
      </c>
      <c r="D32" t="s">
        <v>141</v>
      </c>
      <c r="E32" t="s">
        <v>139</v>
      </c>
      <c r="H32" s="206"/>
    </row>
    <row r="33" spans="2:11">
      <c r="B33" s="205">
        <v>5</v>
      </c>
      <c r="C33" t="s">
        <v>141</v>
      </c>
      <c r="D33" t="s">
        <v>141</v>
      </c>
      <c r="E33" t="s">
        <v>139</v>
      </c>
      <c r="H33" s="206"/>
    </row>
    <row r="34" spans="2:11">
      <c r="B34" s="205">
        <v>4</v>
      </c>
      <c r="C34" t="s">
        <v>139</v>
      </c>
      <c r="D34" t="s">
        <v>141</v>
      </c>
      <c r="E34" t="s">
        <v>141</v>
      </c>
      <c r="H34" s="206"/>
    </row>
    <row r="35" spans="2:11">
      <c r="B35" s="205">
        <v>2</v>
      </c>
      <c r="C35" t="s">
        <v>139</v>
      </c>
      <c r="D35" t="s">
        <v>141</v>
      </c>
      <c r="E35" t="s">
        <v>141</v>
      </c>
      <c r="H35" s="206"/>
    </row>
    <row r="36" spans="2:11">
      <c r="B36" s="205">
        <v>2</v>
      </c>
      <c r="C36" t="s">
        <v>139</v>
      </c>
      <c r="D36" t="s">
        <v>141</v>
      </c>
      <c r="E36" t="s">
        <v>141</v>
      </c>
      <c r="H36" s="206"/>
    </row>
    <row r="37" spans="2:11">
      <c r="B37" s="205">
        <v>2</v>
      </c>
      <c r="C37" t="s">
        <v>139</v>
      </c>
      <c r="D37" t="s">
        <v>141</v>
      </c>
      <c r="E37" t="s">
        <v>141</v>
      </c>
      <c r="H37" s="206"/>
    </row>
    <row r="38" spans="2:11">
      <c r="B38" s="205">
        <v>3</v>
      </c>
      <c r="C38" t="s">
        <v>141</v>
      </c>
      <c r="D38" t="s">
        <v>141</v>
      </c>
      <c r="E38" t="s">
        <v>139</v>
      </c>
      <c r="H38" s="206"/>
    </row>
    <row r="39" spans="2:11">
      <c r="B39" s="205">
        <v>2</v>
      </c>
      <c r="C39" t="s">
        <v>139</v>
      </c>
      <c r="D39" t="s">
        <v>141</v>
      </c>
      <c r="E39" t="s">
        <v>141</v>
      </c>
      <c r="H39" s="206"/>
    </row>
    <row r="40" spans="2:11">
      <c r="B40" s="205">
        <v>0</v>
      </c>
      <c r="C40" t="s">
        <v>141</v>
      </c>
      <c r="D40" t="s">
        <v>141</v>
      </c>
      <c r="E40" t="s">
        <v>141</v>
      </c>
      <c r="H40" s="206"/>
    </row>
    <row r="41" spans="2:11">
      <c r="B41" s="205">
        <v>0</v>
      </c>
      <c r="C41" t="s">
        <v>141</v>
      </c>
      <c r="D41" t="s">
        <v>141</v>
      </c>
      <c r="E41" t="s">
        <v>141</v>
      </c>
    </row>
    <row r="42" spans="2:11">
      <c r="B42" s="205">
        <v>10</v>
      </c>
      <c r="C42" t="s">
        <v>139</v>
      </c>
      <c r="D42" t="s">
        <v>141</v>
      </c>
      <c r="E42" t="s">
        <v>141</v>
      </c>
      <c r="H42" s="206"/>
      <c r="I42" s="206"/>
      <c r="J42" s="206"/>
      <c r="K42" s="206"/>
    </row>
    <row r="43" spans="2:11">
      <c r="B43" s="205">
        <v>0</v>
      </c>
      <c r="C43" t="s">
        <v>141</v>
      </c>
      <c r="D43" t="s">
        <v>141</v>
      </c>
      <c r="E43" t="s">
        <v>141</v>
      </c>
      <c r="H43" s="207"/>
      <c r="I43" s="207"/>
      <c r="J43" s="207"/>
      <c r="K43" s="207"/>
    </row>
    <row r="44" spans="2:11">
      <c r="B44" s="205">
        <v>0</v>
      </c>
      <c r="C44" t="s">
        <v>141</v>
      </c>
      <c r="D44" t="s">
        <v>141</v>
      </c>
      <c r="E44" t="s">
        <v>141</v>
      </c>
    </row>
    <row r="45" spans="2:11">
      <c r="B45" s="205">
        <v>10</v>
      </c>
      <c r="C45" t="s">
        <v>139</v>
      </c>
      <c r="D45" t="s">
        <v>141</v>
      </c>
      <c r="E45" t="s">
        <v>141</v>
      </c>
    </row>
    <row r="46" spans="2:11">
      <c r="B46" s="205">
        <v>10</v>
      </c>
      <c r="C46" t="s">
        <v>139</v>
      </c>
      <c r="D46" t="s">
        <v>141</v>
      </c>
      <c r="E46" t="s">
        <v>141</v>
      </c>
    </row>
    <row r="47" spans="2:11">
      <c r="B47" s="205">
        <v>6</v>
      </c>
      <c r="C47" t="s">
        <v>139</v>
      </c>
      <c r="D47" t="s">
        <v>141</v>
      </c>
      <c r="E47" t="s">
        <v>141</v>
      </c>
    </row>
    <row r="48" spans="2:11">
      <c r="B48" s="205">
        <v>6</v>
      </c>
      <c r="C48" t="s">
        <v>139</v>
      </c>
      <c r="D48" t="s">
        <v>141</v>
      </c>
      <c r="E48" t="s">
        <v>141</v>
      </c>
    </row>
    <row r="49" spans="2:6">
      <c r="B49" s="205">
        <v>0</v>
      </c>
      <c r="C49" t="s">
        <v>139</v>
      </c>
      <c r="D49" t="s">
        <v>141</v>
      </c>
      <c r="E49" t="s">
        <v>141</v>
      </c>
    </row>
    <row r="50" spans="2:6">
      <c r="B50" s="205">
        <v>4</v>
      </c>
      <c r="C50" t="s">
        <v>139</v>
      </c>
      <c r="D50" t="s">
        <v>141</v>
      </c>
      <c r="E50" t="s">
        <v>141</v>
      </c>
    </row>
    <row r="51" spans="2:6">
      <c r="B51" s="205">
        <v>3</v>
      </c>
      <c r="C51" t="s">
        <v>139</v>
      </c>
      <c r="D51" t="s">
        <v>141</v>
      </c>
      <c r="E51" t="s">
        <v>141</v>
      </c>
    </row>
    <row r="52" spans="2:6">
      <c r="B52" s="205">
        <v>0</v>
      </c>
      <c r="C52" t="s">
        <v>141</v>
      </c>
      <c r="D52" t="s">
        <v>141</v>
      </c>
      <c r="E52" t="s">
        <v>141</v>
      </c>
    </row>
    <row r="53" spans="2:6">
      <c r="B53" s="205">
        <v>0</v>
      </c>
      <c r="C53" t="s">
        <v>141</v>
      </c>
      <c r="D53" t="s">
        <v>141</v>
      </c>
      <c r="E53" t="s">
        <v>141</v>
      </c>
    </row>
    <row r="54" spans="2:6">
      <c r="B54" s="205">
        <v>14</v>
      </c>
      <c r="C54" t="s">
        <v>139</v>
      </c>
      <c r="D54" t="s">
        <v>141</v>
      </c>
      <c r="E54" t="s">
        <v>141</v>
      </c>
    </row>
    <row r="55" spans="2:6">
      <c r="B55" s="205">
        <v>0</v>
      </c>
      <c r="C55" t="s">
        <v>141</v>
      </c>
      <c r="D55" t="s">
        <v>141</v>
      </c>
      <c r="E55" t="s">
        <v>141</v>
      </c>
    </row>
    <row r="56" spans="2:6">
      <c r="B56" s="205">
        <v>0</v>
      </c>
      <c r="C56" t="s">
        <v>141</v>
      </c>
      <c r="D56" t="s">
        <v>141</v>
      </c>
      <c r="E56" t="s">
        <v>141</v>
      </c>
    </row>
    <row r="57" spans="2:6">
      <c r="B57" s="205">
        <v>2</v>
      </c>
      <c r="C57" t="s">
        <v>139</v>
      </c>
      <c r="D57" t="s">
        <v>141</v>
      </c>
      <c r="E57" t="s">
        <v>141</v>
      </c>
    </row>
    <row r="58" spans="2:6">
      <c r="B58" s="205">
        <v>2</v>
      </c>
      <c r="C58" t="s">
        <v>139</v>
      </c>
      <c r="D58" t="s">
        <v>141</v>
      </c>
      <c r="E58" t="s">
        <v>141</v>
      </c>
    </row>
    <row r="59" spans="2:6">
      <c r="B59" s="205">
        <v>4</v>
      </c>
      <c r="C59" t="s">
        <v>139</v>
      </c>
      <c r="D59" t="s">
        <v>141</v>
      </c>
      <c r="E59" t="s">
        <v>141</v>
      </c>
    </row>
    <row r="60" spans="2:6">
      <c r="B60" s="205">
        <v>10</v>
      </c>
      <c r="C60" t="s">
        <v>139</v>
      </c>
      <c r="D60" t="s">
        <v>141</v>
      </c>
      <c r="E60" t="s">
        <v>141</v>
      </c>
    </row>
    <row r="61" spans="2:6">
      <c r="B61" s="205">
        <v>0</v>
      </c>
      <c r="C61" t="s">
        <v>141</v>
      </c>
      <c r="D61" t="s">
        <v>141</v>
      </c>
      <c r="E61" t="s">
        <v>141</v>
      </c>
    </row>
    <row r="62" spans="2:6">
      <c r="B62" s="205">
        <v>180</v>
      </c>
      <c r="C62" s="206">
        <f>COUNTIFS(C8:C61,"tak")</f>
        <v>29</v>
      </c>
      <c r="D62" s="206">
        <f t="shared" ref="D62:E62" si="0">COUNTIFS(D8:D61,"tak")</f>
        <v>5</v>
      </c>
      <c r="E62" s="206">
        <f t="shared" si="0"/>
        <v>8</v>
      </c>
      <c r="F62" s="206">
        <f>SUM(C62:E62)</f>
        <v>42</v>
      </c>
    </row>
    <row r="63" spans="2:6">
      <c r="C63" s="206">
        <f>SUMIF(C8:C61,"tak",B8:B61)</f>
        <v>134</v>
      </c>
      <c r="D63" s="206">
        <f>SUMIF(D8:D61,"tak",B8:B61)</f>
        <v>17</v>
      </c>
      <c r="E63" s="206">
        <f>SUMIF(E8:E61,"tak",B8:B61)</f>
        <v>29</v>
      </c>
      <c r="F63" s="206">
        <f>SUM(C63:E63)</f>
        <v>180</v>
      </c>
    </row>
    <row r="64" spans="2:6">
      <c r="C64" s="207">
        <f>C63/F63</f>
        <v>0.74444444444444446</v>
      </c>
      <c r="D64" s="207">
        <f>D63/F63</f>
        <v>9.4444444444444442E-2</v>
      </c>
      <c r="E64" s="207">
        <f>E63/F63</f>
        <v>0.16111111111111112</v>
      </c>
      <c r="F64" s="207">
        <f>SUM(C64:E64)</f>
        <v>1</v>
      </c>
    </row>
  </sheetData>
  <autoFilter ref="B7:E6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Stacjonarne</vt:lpstr>
      <vt:lpstr>Niestacjonarne</vt:lpstr>
      <vt:lpstr>uprawnienia</vt:lpstr>
      <vt:lpstr>Dziedziny nauk i dyscypliny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ROCH</cp:lastModifiedBy>
  <cp:lastPrinted>2020-06-25T18:33:16Z</cp:lastPrinted>
  <dcterms:created xsi:type="dcterms:W3CDTF">2015-03-30T11:32:38Z</dcterms:created>
  <dcterms:modified xsi:type="dcterms:W3CDTF">2020-06-25T18:33:28Z</dcterms:modified>
</cp:coreProperties>
</file>